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6285" activeTab="0"/>
  </bookViews>
  <sheets>
    <sheet name="Лист 1" sheetId="1" r:id="rId1"/>
  </sheets>
  <definedNames>
    <definedName name="_xlnm._FilterDatabase" localSheetId="0" hidden="1">'Лист 1'!$A$14:$AJ$328</definedName>
    <definedName name="_xlnm.Print_Area" localSheetId="0">'Лист 1'!$A$1:$Z$358</definedName>
  </definedNames>
  <calcPr fullCalcOnLoad="1"/>
</workbook>
</file>

<file path=xl/sharedStrings.xml><?xml version="1.0" encoding="utf-8"?>
<sst xmlns="http://schemas.openxmlformats.org/spreadsheetml/2006/main" count="1690" uniqueCount="945">
  <si>
    <t>площадь зданий, подлежащая реконструкции, капитальному ремонту 
из общей площади, процентов</t>
  </si>
  <si>
    <t xml:space="preserve">1.Общестроительные, отделочные, сантехнические работы, ремонт отопления, канализации, электромонтажные работы, замена окон, дверей и другие виды работ согласно ПСД (сметы) 
2.Ремонт фасада,кровли,вентиляции, внутренняя отделка пищеблока, ремонть системы отопления и водоснабжения и канализации.прокладка трубопровода кислородной подводки, замена слаботочных сетей, ремонт системы вентиляции и другие виды работ согласно ПСД (сметы) </t>
  </si>
  <si>
    <t>Распоряжение администрации района 
от 28.12.2010 № 3359-р. Приказ главного врача 
от 11.11.2011 № 647/1, 
от 19.01.2012 № 36/1, 
от 25.09.2012 № 549, 
от 20.11.2012 № 662/1 
от 29.07.2013г. №417</t>
  </si>
  <si>
    <t>1. Общестроительные, отделочные, сантехнические, электромонтажные работы и другие виды работ согласно ПСД (сметы)
 2. Общестроительные, отделочные, сантехнические, электромонтажные работы и другие виды работ согласно ПСД (сметы) 2012 года. Замена окнных блоков, ремонт штукатурки стен, окраска стен, ремонт полов, разборка проемов, устройство подвесных потолков, электро-монтажные работы, замена сантехники и другие виды работ согласно ПСД (сметы) 
3. Установка дверей и другие виды работ согласно ПСД (сметы)</t>
  </si>
  <si>
    <t>ГАУ "СРЦЭС"
от 30.05.2011 
№ 449-с, 
от 01.08.2011 
№ 719/1-с</t>
  </si>
  <si>
    <t>Приказ главного врача 
от 15.06.2012 
№ 26-П</t>
  </si>
  <si>
    <t>Приказ главного врача 
от 10.01.2012 
№ 5</t>
  </si>
  <si>
    <t>90 коек 300 посе-
щений</t>
  </si>
  <si>
    <t>много-
про-
фильный</t>
  </si>
  <si>
    <t>тера-
пев-
тический</t>
  </si>
  <si>
    <t>инфек-
ционный</t>
  </si>
  <si>
    <t>250 посе-
щений</t>
  </si>
  <si>
    <t>200 посе-
щений</t>
  </si>
  <si>
    <t>ожо-
говый</t>
  </si>
  <si>
    <t>600 посе-
щений</t>
  </si>
  <si>
    <t>лечеб-
ный</t>
  </si>
  <si>
    <t>266 посе-
щений</t>
  </si>
  <si>
    <t>300 посе-
щений</t>
  </si>
  <si>
    <t>80 посе-
щений</t>
  </si>
  <si>
    <t>250 пос./
смену</t>
  </si>
  <si>
    <t>141 посе-
щение</t>
  </si>
  <si>
    <t>244 посе-
щения</t>
  </si>
  <si>
    <t>400 посе-
щений</t>
  </si>
  <si>
    <t>44 посе-
щения</t>
  </si>
  <si>
    <t>35 посе-
щений</t>
  </si>
  <si>
    <t>411 посе-
щений</t>
  </si>
  <si>
    <t>28 посе-
щений</t>
  </si>
  <si>
    <t>100 посе-
щений</t>
  </si>
  <si>
    <t>500 посе-
щений</t>
  </si>
  <si>
    <t>655 посе-
щений</t>
  </si>
  <si>
    <t>170 посе-
щений</t>
  </si>
  <si>
    <t>202 посе-
щения</t>
  </si>
  <si>
    <t>77 посе-
щений</t>
  </si>
  <si>
    <t>850 посе-
щений</t>
  </si>
  <si>
    <t>220 посе-
щений</t>
  </si>
  <si>
    <t>230 посе-
щений</t>
  </si>
  <si>
    <t>205 посе-
щений</t>
  </si>
  <si>
    <t>124 посе-
щения</t>
  </si>
  <si>
    <t>1. Облицовка стен плиткой, окраска стен, потолков, замена линолеума, замена дверных блоков, сантехнические, электромонтажные работы и другие виды работ согласно ПСД (сметы) 
2. Замена сантехнических приборов, светильников и другие виды работ согласно ПСД (сметы)</t>
  </si>
  <si>
    <t>1. Облицовка стен плиткой , окраска стен, ремонт вентиляции,сантехнические работы и другие виды работ согласно ПСД (сметы) 
2. Замена линолеума, окраск стен, потолков и другие виды работ согласно ПСД (сметы)</t>
  </si>
  <si>
    <t>Приказ комитета здравоохранения г.Саратова 
от 10.12.2010 
№ 686, 
от 11.10.2011 
№ 559, приказ главного врача от 21.11.12 
№ 170 приказ главного врача №65/1 
от 28.03.2013</t>
  </si>
  <si>
    <t>450 посе-
щений</t>
  </si>
  <si>
    <t>50 посе-
щений</t>
  </si>
  <si>
    <t>180 посе-
щений</t>
  </si>
  <si>
    <t>85 посе-
щений</t>
  </si>
  <si>
    <t>120 посе-
щений</t>
  </si>
  <si>
    <t>308 посе-
щений</t>
  </si>
  <si>
    <t>425 посе-
щений</t>
  </si>
  <si>
    <t>110 посе-
щений</t>
  </si>
  <si>
    <t>60 посе-
щений</t>
  </si>
  <si>
    <t>150 посе-
щений</t>
  </si>
  <si>
    <t>100 пос./
смену</t>
  </si>
  <si>
    <t>137 посе-
щений</t>
  </si>
  <si>
    <t>160 посе-
щений</t>
  </si>
  <si>
    <t>135 посе-
щений</t>
  </si>
  <si>
    <t>152 посе-
щения</t>
  </si>
  <si>
    <t>1102 койки</t>
  </si>
  <si>
    <t>300 пос/
смену</t>
  </si>
  <si>
    <t>онко-
логи-
ческий</t>
  </si>
  <si>
    <t>*Измененная стоимость кв.м. с учётом стоимости государственных контрактов после проведенных аукционов.</t>
  </si>
  <si>
    <t>много-
профиль-
ный</t>
  </si>
  <si>
    <t>много-профиль-
ный</t>
  </si>
  <si>
    <t>1. Ремонт кровли, замена дверных и оконных блоков из ПВХ, общестрои-тельные, сантехнические, электромонтажные работы и другие виды работ согласно ПСД (сметы) 
2. Ремонт фасада, ремонт вентиляции и другие виды работ соглассно ПСД (сметы)</t>
  </si>
  <si>
    <t xml:space="preserve">от 07.06.2011 
№ 515-с, 
от 10.08.2011 
№ 749-с </t>
  </si>
  <si>
    <t>ГАУ "СРЦЭС"
от 31.12.2010 
№ 1024-с</t>
  </si>
  <si>
    <t>Приказ комитета здраво-охранения г.Саратова 
от 10.12.2010 
№ 686</t>
  </si>
  <si>
    <t>1. Ремонт кровли, замена дверных и оконных блоков из ПВХ, общестроительные, сантехнические, электромонтажные работы и другие виды работ согласно ПСД (сметы) 
2. Ремонт вентиляции и другие виды работ согласно ПСД (сметы)</t>
  </si>
  <si>
    <t>ГАУ "СРЦЭС"
от 26.05.2011 
№ 440/1-с</t>
  </si>
  <si>
    <t>ГАУ "СРЦЭС" 
от 01.06.2011 
№ 473-с</t>
  </si>
  <si>
    <t>ГАУ "СРЦЭС"
от 01.06.2011 
№ 472-с</t>
  </si>
  <si>
    <t xml:space="preserve">ГАУ "СРЦЭС" 
от 20.05.2011 
№ 387-с </t>
  </si>
  <si>
    <t>1. Общестроительные, сантехнические, электромонтажные работы и другие виды работ согласно утвержденной ПСД (сметы) 
2. Общестроительные, сантехнические, электромонтажные работы и другие виды работ согласно утвержденной ПСД (сметы)</t>
  </si>
  <si>
    <t>ГАУ "СРЦЭС"
от 09.06.2011 
№ 535-с, 
от 19.09.2011 
№ 879-с</t>
  </si>
  <si>
    <t>ГАУ "СРЦЭС"
от 31.12.2010
№ 1010-с</t>
  </si>
  <si>
    <t xml:space="preserve">ГАУ "СРЦЭС"
от 19.05.2011 
№ 380-с, 
от 04.10.2011 
№ 959-с </t>
  </si>
  <si>
    <t xml:space="preserve">ГАУ "СРЦЭС"
от 03.06.2011 
№ 486-с, 
от 04.10.2011 
№ 957-с </t>
  </si>
  <si>
    <t xml:space="preserve">ГАУ "СРЦЭС"
от 24.05.2011 
№ 413-с </t>
  </si>
  <si>
    <t>1.Отделочные, сантехнические, электромонтажные работы, замена оконных и дверных блоков из ПВХ и другие виды работ согласно утвержденной ПСД (сметы) 
2.Ремонт отопления и другие виды работ согласно ПСД (сметы)</t>
  </si>
  <si>
    <t>ГАУ "СРЦЭС"
от 24.05.2011
№ 413-с</t>
  </si>
  <si>
    <t>ГАУ "СРЦЭС"
от 01.06.2011 
№ 470-с, 
от 04.05.2011 
№ 297-с</t>
  </si>
  <si>
    <t>ГАУ "СРЦЭС"
от 12.08.2011 
№ 758-с</t>
  </si>
  <si>
    <t>ГАУ "СРЦЭС"
от 20.06.2011 
№ 589-с, 
от 22.09.2011 
№ 904-с</t>
  </si>
  <si>
    <t xml:space="preserve">ГАУ "СРЦЭС"
от 20.06.2011 
№ 589-с, 
от 22.09.2011 
№ 904-с </t>
  </si>
  <si>
    <t>ГАУ "СРЦЭС"
от 31.12.2010
№ 1039-с</t>
  </si>
  <si>
    <t>ГАУ "СРЦЭС"
от 31.12.2010 
№ 1025-с</t>
  </si>
  <si>
    <t>ГАУ "СРЦЭС"
от 31.12.2010 
№ 1035-с</t>
  </si>
  <si>
    <t>ГАУ "СРЦЭС"
от 31.12.2010 
№ 1031-с</t>
  </si>
  <si>
    <t>ГАУ "СРЦЭС"
от 12.05.2011 
№ 343-с, 
от 22.09.2011 
№ 909-с</t>
  </si>
  <si>
    <t>ГАУ "СРЦЭС"
от 31.12.2010 
№ 1030-с, 
от 06.06.2011 
№ 495-с, 
от 08.06.2011 
№ 526-с, 
от 11.10.2011 
№ 981-с</t>
  </si>
  <si>
    <t>ГАУ "СРЦЭС"
от 31.12.2010 
№ 1011-с</t>
  </si>
  <si>
    <t>ГАУ "СРЦЭС"
от 06.06.2011 
№ 497-с, 
от 07.06.2011 
№ 514-с, 
от 27.06.2011 
№ 611-с</t>
  </si>
  <si>
    <t>ГАУ "СРЦЭС"
от 06.06.2011 
№ 497-с, 
от 27.06.2011 
№ 611-с</t>
  </si>
  <si>
    <t xml:space="preserve">ГАУ "СРЦЭС"
от 06.06.2011 
№ 497-с, 
от 27.06.2011
№ 611-с, 
от 26.09.2011 
№ 936-с </t>
  </si>
  <si>
    <t>ГАУ "СРЦЭС"
от 06.06.2011 
№ 497-с</t>
  </si>
  <si>
    <t>ГАУ "СРЦЭС"
от 10.05.2011 
№ 321-с</t>
  </si>
  <si>
    <t>ГАУ "СРЦЭС"
от 10.05.2011 
№ 321-с, 
от 02.09.2011 
№ 887-с, 
от 20.09.2011 
№ 887-с</t>
  </si>
  <si>
    <t>ГАУ "СРЦЭС"
от 11.05.2011 
№ 336-с</t>
  </si>
  <si>
    <t>ГАУ "СРЦЭС"
от 20.05.2011 
№ 382-с, 
от 18.08.2011 
№ 777-с, 
от 16.08.2011 
№ 767-с</t>
  </si>
  <si>
    <t>ГАУ "СРЦЭС"
от 31.12.2010 
№ 1033-с, 
от 16.06.2011 
№ 557-с, 
от 23.05.2011 
№ 402-с, 
от 18.07.2011 
№ 680-с</t>
  </si>
  <si>
    <t>ГАУ "СРЦЭС"
от 31.12.2010 
№ 1033-с, 
от 16.06.2011 
№ 557-с</t>
  </si>
  <si>
    <t>ГАУ "СРЦЭС"
от 31.12.2010 
№ 1033-с, 
от 16.06.2011 
№ 557-с, 
от 23.05.2011 
№ 402-с, 
от 18.07.2011 
№ 678-с</t>
  </si>
  <si>
    <t>ГАУ "СРЦЭС"
от 31.12.2010 
№ 1033-с, 
от 20.06.2011 
№ 581-с</t>
  </si>
  <si>
    <t>1. Общестроительные, сантехнические работы, ремонт кровли и другие виды работ согласно ПСД (сметы) 
2. Отделочные работы и другие виды работ согласно ПСД (сметы)</t>
  </si>
  <si>
    <t>1. Отделочные, сантехнические, электромонтажные работы, замена оконных и дверных блоков из ПВХ и другие виды работ согласно утвержденной ПСД (сметы) 
2. Замена светильников, ремонт электропроводки ремонт отопления и другие виды работ согласно утвержденной ПСД (сметы)</t>
  </si>
  <si>
    <t>ГАУ "СРЦЭС"
от 03.06.2011 
№ 485-с, 
от 01.06.2011 
№ 468-с</t>
  </si>
  <si>
    <t>ГАУ "СРЦЭС"
от 19.04.2011 
№ 207/1-с</t>
  </si>
  <si>
    <t>ГАУ "СРЦЭС"
от 16.12.2010 
№ 1021-с</t>
  </si>
  <si>
    <t>ГАУ "СРЦЭС"
от 31.05.2011 
№ 459-с</t>
  </si>
  <si>
    <t xml:space="preserve">ГАУ "СРЦЭС"
от 13.09.2011 
№ 862-с, 
от 31.05.2011 
№ 459-с, 
от 08.06.2011 
№ 525-с </t>
  </si>
  <si>
    <t>ГАУ "СРЦЭС"
от 31.12.2010 
№ 1014-с</t>
  </si>
  <si>
    <t>ГАУ "СРЦЭС"
от 25.05.2011 
№ 416/1-с, 
от 26.09.2011
 № 926-с</t>
  </si>
  <si>
    <t>ГАУ "СРЦЭС"
от 25.05.2011 
№ 416/1-с</t>
  </si>
  <si>
    <t>ГАУ "СРЦЭС"
от 03.06.2011 
№ 484-с, 
от 08.09.2011 
№ 839-с, 
от 26.08.2011 
№ 801-с</t>
  </si>
  <si>
    <t xml:space="preserve">ГАУ "СРЦЭС"
от 03.06.2011 
№ 484-с </t>
  </si>
  <si>
    <t>ГАУ "СРЦЭС"
от 08.09.2011 
№ 839-с</t>
  </si>
  <si>
    <t>ГАУ "СРЦЭС"
от 03.06.2011 
№ 484-с</t>
  </si>
  <si>
    <t>ГАУ "СРЦЭС" 
от 03.06.2011 
№ 484-с</t>
  </si>
  <si>
    <t>ГАУ "СРЦЭС"
от 31.12.2010 
№ 1013-с</t>
  </si>
  <si>
    <t>ГАУ "СРЦЭС"
от 27.04.2011 
№ 267-с, 
от 27.04.2011 
№ 268-с, 
от 05.09.2011
 № 822-с</t>
  </si>
  <si>
    <t>ГАУ "СРЦЭС"
от 27.04.2011 
№ 226-с, 
от 26.05.2011 
№ 432/1-с, 
от 26.05.2011 
№ 426-с, 
от 26.05.2011
 № 429-с, 
от 26.05.2011
 № 428-с, 
т 26.05.2011 
№ 427-с, 
от 08.09.2011
№ 841-с</t>
  </si>
  <si>
    <t>ГАУ "СРЦЭС"
от 13.09.2011 
№ 864-с, 
от 26.05.2011 
№ 430-с</t>
  </si>
  <si>
    <t>ГАУ "СРЦЭС"
от 26.05.2011 
№ 430-с</t>
  </si>
  <si>
    <t>ГАУ "СРЦЭС"
от 03.06.2011 
№ 486-с, 
от 26.09.2011 
№ 924-с</t>
  </si>
  <si>
    <t>ГАУ "СРЦЭС"
от 03.06.2011 
№ 486-с</t>
  </si>
  <si>
    <t>1. Общестроительные, сантехнические, электромонтажные работы, замена оконных и дверных блоков из ПВХ и другие виды работ согласно ПСД (сметы) 
2. Ремонт двери</t>
  </si>
  <si>
    <t>1. Отделочные, сантехнические, электромонтажные работы, противопожарный водопровод и другие виды работ согласно утвержденной ПСД (сметы) 
2. Ремонт отопления, замена дверей и другие виды работ согласно утвержденной ПСД (сметы)</t>
  </si>
  <si>
    <t>ГАУ "СРКЦЭС"
от 03.06.2011 
№ 486-с</t>
  </si>
  <si>
    <t>ГАУ "СРКЦЭС" 
от 03.06.2011
 № 486-с, 
от 27.07.2011 
№ 697-с, 
от 07.09.2011 
№ 833-с</t>
  </si>
  <si>
    <t>1. Отделочные, сантехнические, электромонтажные работы, противопожарный водопровод и другие виды работ согласно утвержденной ПСД (сметы) 
2. Ремонт электропроводки и другие виды работ согласно утвержденной ПСД (сметы)</t>
  </si>
  <si>
    <t>1. Общестроительные, сантехнические, электромонтажные работы, противопожарный водопровод и другие виды работ согласно ПСД (сметы) 
2. Замена окон из ПВХ и другие виды работ согласно ПСД (сметы)</t>
  </si>
  <si>
    <t>ГАУ "СРЦЭС"
от 07.06.2011 
№ 509-с, 
от 07.06.2011 
№ 511-с, 
от 07.06.2011 
№ 513-с</t>
  </si>
  <si>
    <t xml:space="preserve">ГАУ "СРЦЭС" 
от 18.04.2011
 № 200-С, 
от 20.10.2011
 № 1038-С, 
от 20.10.2011 
№ 1040-С </t>
  </si>
  <si>
    <t>Главный корпус (стационарное отделение) пос.Красный Текстильщик</t>
  </si>
  <si>
    <t>Корпус № 1 (инфекционное отделение)</t>
  </si>
  <si>
    <t>Поликлиника ул.2 Садовая, 39/53</t>
  </si>
  <si>
    <t>Поликлиника ул.Хользунова, 19</t>
  </si>
  <si>
    <t>Инфекционный корпус (инфекционное отделение № 18)</t>
  </si>
  <si>
    <t>Родильный дом (гинекологическое отделение № 1, 2, акушерское отделение № 1, 2, отделение патологии беременных № 1, 2, отделение недоношенных детей, отделение новорожденных, родильное отделение, операционная)</t>
  </si>
  <si>
    <t>112 коек</t>
  </si>
  <si>
    <t>630 посещений</t>
  </si>
  <si>
    <t>511 коек</t>
  </si>
  <si>
    <t>165 коек</t>
  </si>
  <si>
    <t>211 коек</t>
  </si>
  <si>
    <t>389 коек</t>
  </si>
  <si>
    <t>60 коек</t>
  </si>
  <si>
    <t>160 коек</t>
  </si>
  <si>
    <t>94 койки</t>
  </si>
  <si>
    <t>110 коек</t>
  </si>
  <si>
    <t>100 коек</t>
  </si>
  <si>
    <t>295 коек</t>
  </si>
  <si>
    <t>Терапевтический корпус (отделения кардиологии, пульмонологии, урологии)</t>
  </si>
  <si>
    <t>265 коек</t>
  </si>
  <si>
    <t>95 коек</t>
  </si>
  <si>
    <t>44 койки</t>
  </si>
  <si>
    <t>156 коек</t>
  </si>
  <si>
    <t>288 коек</t>
  </si>
  <si>
    <t>205 коек</t>
  </si>
  <si>
    <t>Клинико-диагностическая лаборатория</t>
  </si>
  <si>
    <t>Изменения</t>
  </si>
  <si>
    <t>Детское и инфекционное отделения</t>
  </si>
  <si>
    <t>Общестроительные, сантехнические, электромонтажные работы, замена оконных и дверных блоков из ПВХ, ремонт кровли и другие виды работ согласно ПСД (сметы)</t>
  </si>
  <si>
    <t>23 койки, 256 пос./ смену</t>
  </si>
  <si>
    <t>525 посеще-ний</t>
  </si>
  <si>
    <t>142 койки/ 150 посе-щений</t>
  </si>
  <si>
    <t>Врачебная амбулатория с.Красавка</t>
  </si>
  <si>
    <t>врачеб-ная амбула-тория</t>
  </si>
  <si>
    <t>15 посеще-ний</t>
  </si>
  <si>
    <t>225 пос./ смену</t>
  </si>
  <si>
    <t>320 посеще-ний</t>
  </si>
  <si>
    <t>77 койек, 300 посеще-ний</t>
  </si>
  <si>
    <t xml:space="preserve">1. Замена дверных блоков, отделочные работы, электротехнические работы и другие виды работ согласно ПСД (сметы) </t>
  </si>
  <si>
    <t>100 пос./ смену</t>
  </si>
  <si>
    <t>590 посеще-ний</t>
  </si>
  <si>
    <t>350 посеще-ний</t>
  </si>
  <si>
    <t>650 посеще-ний</t>
  </si>
  <si>
    <t>инфек-цион-ный</t>
  </si>
  <si>
    <t>370 коек, 1426 пос./ смену</t>
  </si>
  <si>
    <t>1. Общестроительные, сантехнические, электромонтажные работы, замена оконных и дверных блоков из ПВХ и другие виды работ согласно ПСД (сметы) 2. Замена оконных блоков и другие виды работ согласно ПСД (сметы)</t>
  </si>
  <si>
    <t>Мощность медицинского учреждения, коек и (или) посещений в смену</t>
  </si>
  <si>
    <t>Поликлиника (пункт неотложной помощи), ул.Тархова, 32</t>
  </si>
  <si>
    <t>Общестроительные, электромонтажные работы согласно ПСД (сметы)</t>
  </si>
  <si>
    <t>Общестроительные, сантехнические, электромонтажные работы и другие виды работ согласно утвержденной ПСД (сметы)</t>
  </si>
  <si>
    <t xml:space="preserve">Отделочные, сантехнические, электромонтажные работы и другие виды работ согласно утвержденной ПСД (сметы) </t>
  </si>
  <si>
    <t xml:space="preserve">Терапевтический корпус (терапевтическое отделение, педиатрическое отделение) </t>
  </si>
  <si>
    <t xml:space="preserve">Терапевтический корпус (терапевтическое отделение) </t>
  </si>
  <si>
    <t>412 посе-
щений</t>
  </si>
  <si>
    <t>280 посеще-
ний</t>
  </si>
  <si>
    <t>1. Общестроительные, сантехнические, электромонтажные работы и другие виды работ согласно ПСД(сметы) 
2. Ремонт окон, замена светильников , двери и другие виды работ согласно ПСД(сметы) 
3.Электромонтажные работы и другие виды работ согласно ПСД (сметы)</t>
  </si>
  <si>
    <t>ГАУ "СРЦЭС"
от 25.05.2011 
№ 420-с</t>
  </si>
  <si>
    <t>Приказ комитета здраво-охраненния г.Саратова 
от 10.12.2010 
№ 686</t>
  </si>
  <si>
    <t>ГАУ "СРЦЭС"
от 07.06.2011 
№ 503-с</t>
  </si>
  <si>
    <t>1. Общестроительные, сантехнические, электромонтажные работы и другие виды работ согласно ПСД(сметы) 
2. Замена окон и дверей, установка поручней и другие виды рабт согласно ПСД (сметы)</t>
  </si>
  <si>
    <t>ГАУ "СРЦЭС"
от 07.06.2011 
№ 507-с</t>
  </si>
  <si>
    <t>ГАУ "СРЦЭС"
от 07.06.2011 
№ 505-с</t>
  </si>
  <si>
    <t>ГАУ "СРЦЭС"
от 07.09.2011 
№ 834-с</t>
  </si>
  <si>
    <t>ГАУ "СРЦЭС"
от 23.05.2011 
№ 391/1-с, 
от 13.09.2011 
№ 866-с</t>
  </si>
  <si>
    <t>ГАУ "СРЦЭС"
от 01.06.2011
№ 469-с</t>
  </si>
  <si>
    <t>ГАУ "СРЦЭС"
от 25.05.2011 
№ 414/1-с</t>
  </si>
  <si>
    <t>150 посе-щений</t>
  </si>
  <si>
    <t>490 пос./
смену</t>
  </si>
  <si>
    <t>много-профиль-ный</t>
  </si>
  <si>
    <t>Общестроительные, отделочные, сантехнические, электромонтажные работы и другие виды работ согласно ПСД (сметы)</t>
  </si>
  <si>
    <t>гинеко-логичес-кий</t>
  </si>
  <si>
    <t>34 койки, 35 посе-щений</t>
  </si>
  <si>
    <t>15 пос./ смену</t>
  </si>
  <si>
    <t>13 пос./ смену</t>
  </si>
  <si>
    <t>18 пос./ смену</t>
  </si>
  <si>
    <t>370 посеще-ний</t>
  </si>
  <si>
    <t>ФАП с Теликовка</t>
  </si>
  <si>
    <t>600 пос./ смену</t>
  </si>
  <si>
    <t>10 коек в 2 смены</t>
  </si>
  <si>
    <t>Ремонт кровли, замена окон и дверей, сантехнические, электромонтажные отделочные работы, ремонт вентиляции, ОПС и другие виды работ согласно ПСД (Сметы) 2012 г. Ремонт наружной канализации, наружного хозяйственно-питьевого водопровода, теплотрассы, устройство входных групп (крыльца, пандусы, навесы) и другие виды работ согласно ПСД (сметы)</t>
  </si>
  <si>
    <t>ГАУ "СРЦЭС" 
от 19.02.2011 
№ 590-с, 
№ 592-с</t>
  </si>
  <si>
    <t>ГАУ СРЦЭС 
от 23.05.2011 
№ 408-с, 
от 23.03.2011 
№ 122-с</t>
  </si>
  <si>
    <t>250 посеще-ний, 20 коек</t>
  </si>
  <si>
    <t>ГАУ "СРЦЭС" 
от 27.12.2010 
№ 913/1-с</t>
  </si>
  <si>
    <t xml:space="preserve">ГАУ "СРЦЭС" 
от 01.12.2010
№ 687с </t>
  </si>
  <si>
    <t>Распоряжение главы администра-
ции района 
от 13.09.2011 
№ 565-р, 
от 17.11.2011 
№ 748-р</t>
  </si>
  <si>
    <t>ГАУ "СРЦЭС" 
от 20.04.2011 
№ 712-с</t>
  </si>
  <si>
    <t>1. Общестроительные, отделочные, сантехнические, электромонтажные работы, замена окон и дверей, ремонт вентиляции, замена лифтов, ремонт кровли и другие виды работ согласно ПСД (сметы) 
2. Замена сантех приборов и другие виды работ согласно ПСД (сметы) 2012 г. Замена сантехнических приборов и другие виды работ согласно ПСД (сметы)</t>
  </si>
  <si>
    <t>ГАУ СРЦЭС 
от 08.06.2012 
№ 1008-с</t>
  </si>
  <si>
    <t>Приказ главного врача 
от 21.12.2011 
№ 622</t>
  </si>
  <si>
    <t xml:space="preserve">ГАУ "СРЦЭС"
от 26.04.2011 
№ 263-С, 
от 23.11.2011 
№ 1167-С </t>
  </si>
  <si>
    <t xml:space="preserve">ГАУ "СРЦЭС"
от 25.11.2010 
№ 643, 
от 23.11.2011 
№ 1174/1-С </t>
  </si>
  <si>
    <t>Поликлиника (рентгенодиагностический кабинет)</t>
  </si>
  <si>
    <t>Родильный дом (отделение новорожденных, родильное отделение)**</t>
  </si>
  <si>
    <t>45 коек</t>
  </si>
  <si>
    <t>Главный корпус (дневной стационар, хирургическое отделение)</t>
  </si>
  <si>
    <t>Министерство здравоохранения Саратовской области</t>
  </si>
  <si>
    <t>Текущий ремонт</t>
  </si>
  <si>
    <t>Завершение строительства</t>
  </si>
  <si>
    <t>Общестроительные, сантехнические, электромонтажные работы, отделочные работы, замена окон, дверей и другие виды работ согласно ПСД (сметы)</t>
  </si>
  <si>
    <t>Общестроительные, сантехнические, электромонтажные работы и другие виды работ согласно ПСД (сметы)</t>
  </si>
  <si>
    <t>Общестроительные, сантехнические, электромонтажные работы, замена оконных и дверных блоков, ремонт кровли и другие виды работ согласно ПСД (сметы)</t>
  </si>
  <si>
    <t>Общестроительные, сантехнические, электромонтажные работы идругие виды работ согласно ПСД (сметы)</t>
  </si>
  <si>
    <t>Общестроительные, сантехнические, электромонтажные работы, замена окон, дверей, отделочные работы, ремонт кровли, вентиляции и другие виды работ согласно ПСД (сметы)</t>
  </si>
  <si>
    <t>Замена окон, замена системы отопления, водоснабжения, канализации, электроснабжения, устройство вентиляции, общстроительные работы, ремонт кровли и другие виды работ согласно ПСД (сметы)</t>
  </si>
  <si>
    <t>Отделочные работы, замена дверей, сантехнические работы, ремонт кровли и другие виды работ согласно ПСД (сметы)</t>
  </si>
  <si>
    <t>Общестроительные, сантехнические, электромонтажные работы, замена оконных и дверных блоков из ПВХ, замена кровли, замена полов, отделочные работы, система пожарного водоснабжения и другие виды работ согласно ПСД (сметы)</t>
  </si>
  <si>
    <t>Общестроительные, сантехнические, электромонтажные работы, замена оконных и дверных блоков из ПВХ и другие виды работ согласно ПСД (сметы)</t>
  </si>
  <si>
    <t>Корпус 1 (отделение микрохирургии, хирургическое отделение, отделение патологии беременных)</t>
  </si>
  <si>
    <t>Главный корпус (отделение патологии новорожденных,отделение реанимации и интенсивной терапии,неврологическое отделение, лаборатория, пищеблок )</t>
  </si>
  <si>
    <t>Главный корпус (хирургическое отделение, гинекологическое отделение, акушерское отделение)</t>
  </si>
  <si>
    <t>Лечебный корпус (терапевтическое отделение, детское отделение, дневной стационар, женская консультация)</t>
  </si>
  <si>
    <t>Инфекционный корпус (инфекционное отделение, бактериологическая лаборатория, ЦСО)</t>
  </si>
  <si>
    <t>Акушерско-хирургический корпус (акушерское отделение, гинекологическое отделение, хирургическое отделение, отделение реанимации, рентгенкабинет, централизованное стерилизационное отделение)</t>
  </si>
  <si>
    <t>2011 год</t>
  </si>
  <si>
    <t>2012 год</t>
  </si>
  <si>
    <t xml:space="preserve">УКРЕПЛЕНИЕ МАТЕРИАЛЬНО-ТЕХНИЧЕСКОЙ БАЗЫ </t>
  </si>
  <si>
    <t>Капитальный ремонт</t>
  </si>
  <si>
    <t>Сроки проведения работ</t>
  </si>
  <si>
    <t>Федеральный фонд обязательного медицинского страхования</t>
  </si>
  <si>
    <t>Основные технико-экономические показатели</t>
  </si>
  <si>
    <t>Проектно-сметная документация</t>
  </si>
  <si>
    <t>75 коек</t>
  </si>
  <si>
    <t>Инфекционное отделение</t>
  </si>
  <si>
    <t>Поликлиника</t>
  </si>
  <si>
    <t>Детское отделение</t>
  </si>
  <si>
    <t>много-профильный</t>
  </si>
  <si>
    <t>ГУЗ Саратовской области "Александрово-Гайская ЦРБ"</t>
  </si>
  <si>
    <t>ГУЗ Саратовской области "Аркадакская ЦРБ"</t>
  </si>
  <si>
    <t>ГУЗ Саратовской области "Аткарская ЦРБ"</t>
  </si>
  <si>
    <t>ГУЗ Саратовской области "Базарно-Карабулакская ЦРБ"</t>
  </si>
  <si>
    <t>ГБУЗ Саратовской области "Балтайская ЦРБ"</t>
  </si>
  <si>
    <t>ГУЗ Саратовской области "Дергачевская ЦРБ"</t>
  </si>
  <si>
    <t>ГУЗ Саратовской области "Духовницкая ЦРБ"</t>
  </si>
  <si>
    <t>ГУЗ Саратовской области "Екатериновская ЦРБ"</t>
  </si>
  <si>
    <t>ГУЗ Саратовской области "Ершовская ЦРБ"</t>
  </si>
  <si>
    <t>ГУЗ Саратовской области "Ивантеевская ЦРБ"</t>
  </si>
  <si>
    <t>ГУЗ Саратовской области "Калининская ЦРБ"</t>
  </si>
  <si>
    <t>ГУЗ Саратовской области "Красноармейская ЦРБ"</t>
  </si>
  <si>
    <t>ГУЗ Саратовской области "Краснокутская ЦРБ"</t>
  </si>
  <si>
    <t>ГУЗ Саратовской области "Краснопартизанская ЦРБ"</t>
  </si>
  <si>
    <t>ГУЗ Саратовской области "Лысогорская ЦРБ"</t>
  </si>
  <si>
    <t>ГУЗ Саратовской области "Марксовская ЦРБ"</t>
  </si>
  <si>
    <t>ГУЗ Саратовской области "Новобурасская ЦРБ"</t>
  </si>
  <si>
    <t>ГУЗ Саратовской области "Новоузенская ЦРБ"</t>
  </si>
  <si>
    <t>ГУЗ Саратовской области "Озинская ЦРБ"</t>
  </si>
  <si>
    <t>ГУЗ Саратовской области "Перелюбская ЦРБ"</t>
  </si>
  <si>
    <t>ГУЗ Саратовской области "Петровская ЦРБ"</t>
  </si>
  <si>
    <t>ГУЗ Саратовской области "Питерская ЦРБ"</t>
  </si>
  <si>
    <t xml:space="preserve">ГУЗ Саратовской области "Пугачевская ЦРБ" </t>
  </si>
  <si>
    <t>ГУЗ Саратовской области "Ровенская ЦРБ"</t>
  </si>
  <si>
    <t>ГУЗ Саратовской области "Романовская ЦРБ"</t>
  </si>
  <si>
    <t>ГУЗ Саратовской области "Ртищевская ЦРБ"</t>
  </si>
  <si>
    <t>ГУЗ Саратовской области "Самойловская ЦРБ"</t>
  </si>
  <si>
    <t>ГУЗ Саратовской области "Саратовская ЦРБ"</t>
  </si>
  <si>
    <t>ГУЗ Саратовской области "Степновская ЦРБ Советского муниципального района"</t>
  </si>
  <si>
    <t>ГУЗ Саратовской области "Татищевская ЦРБ"</t>
  </si>
  <si>
    <t>ГУЗ Саратовской области "Турковская ЦРБ"</t>
  </si>
  <si>
    <t>ГУЗ Саратовской области "Мокроусская ЦРБ Федоровского муниципального района"</t>
  </si>
  <si>
    <t>ГУЗ Саратовской области "Хвалынская ЦРБ имени Бржозовского"</t>
  </si>
  <si>
    <t>начало</t>
  </si>
  <si>
    <t>окончание</t>
  </si>
  <si>
    <t>всего</t>
  </si>
  <si>
    <t>ООО "ЦенаСтройКонсалт" от 5.09.2012 
№ 297-ЭС-2012</t>
  </si>
  <si>
    <t>ООО "ЦенаСтройКонсалт" от 5.09.2012
№ 297-ЭС-2012</t>
  </si>
  <si>
    <t xml:space="preserve">Приказ главного врача 
от 05.09.2012 № 109/6 
</t>
  </si>
  <si>
    <t xml:space="preserve">ГАУ "СРЦЭС"
от 15.09.2011 
№ 872-с </t>
  </si>
  <si>
    <t>Распоряжение 
лавы администрации района 
от 17.03.2011№ 78-р, 
от 27.10.2011№ 317-р. 
Приказ МУЗ ВДБ
 от 13.05.2011 № 102,
от 26.10.2011 № 266</t>
  </si>
  <si>
    <t xml:space="preserve">ГАУ "СРЦЭС"
от17.10.2012 
№ 1922-с </t>
  </si>
  <si>
    <t xml:space="preserve">ГАУ "СРЦЭС"
от08.11.2012 
№ 2007-с </t>
  </si>
  <si>
    <t>МУЗ "Городская поликлиника №  3", г.Саратов</t>
  </si>
  <si>
    <t>МУЗ "Городская поликлиника №  4", г.Саратов</t>
  </si>
  <si>
    <t>Лечебный корпус № 1</t>
  </si>
  <si>
    <t xml:space="preserve">ГАУ "СРЦЭС"
от 31.12.2010 
№ 1024-с, 
от 03.06.2011 
№ 482-с, 
от 10.08.2011 
№ 749-с </t>
  </si>
  <si>
    <t>Приказ комитета здравоохранения г.Саратова 
от 10.12.2010 № 686. 
Приказ главного врача 
от 24.11.2011№ 231.
 Приказ главного врача 
от 19.04.2012</t>
  </si>
  <si>
    <t>Приказ главного врача от 05.12.2012 № 94</t>
  </si>
  <si>
    <t>Распоряжение главы админист-
рации района 
от 09.03.2011 
№ 81-р. 
Приказ главного врача 
от 12.12.2011 
№ 152</t>
  </si>
  <si>
    <t>Распоряжение главы админист-
рации района 
от 30.01.2011 № 274-р. 
Приказ главного врача 
от 18.06.2012 № 16</t>
  </si>
  <si>
    <t>Распоряжение 
главы администра-
ции района 
от 21.01.2011 № 9-р, 
 от 24.01.2012 № 10-р</t>
  </si>
  <si>
    <t xml:space="preserve">Приказ главного врача 
от 19.01 2012 № 12, 
от 22.11.2012 № 1201 </t>
  </si>
  <si>
    <t>Приказ главного врача от 20.09.2012 № 63-П/1 от 20.09.2012 № 63-П/2, от 08.11.2012 № 74-П/1</t>
  </si>
  <si>
    <t xml:space="preserve">Распоряжение главы администрации района 
от 14.12.2010 
№ 391-р, 
от 16.08.2011 
№ 267р/1. 
Приказ главного врача 
от 12.01.2012 № 2/1, 
от 18.01.2012 
№ 7/1 </t>
  </si>
  <si>
    <t>Распоряжение главы администрации района 
от 13.09.2011 
№ 565-р, 
от 17.11.2011 
№ 748-р</t>
  </si>
  <si>
    <t>Общестроительные, отделочные работы, замена дверей, окон, сантехнические, электромонтажные работы и другие виды работ согласно ПСД (сметы). Ремонт цементной стяжки и замена покрытия полов, штукатурные работы, окраска стен и потолков, замена облицовочной и керамической плитки в санитарных помещениях, замена дверей, окон на блоки ПВХ, установка противопожарных дверей, замена трубопроводов отопления и водоснабжения, радиаторов, сантехнических приборов, замена электропроводки, электроосветительного оборудования, установка системы вызова персонала, оснащение помещений поручнями, другие виды работ согласно ПСД (сметы)</t>
  </si>
  <si>
    <t>Распоряжение администрации района 
от 28.12.2010 № 3359-р. 
Приказ 
главного врача 
от 12.12.2011 № 234-Д, 
от 23.01.2012 № 13, 
от 06.11.2012 № 215/3</t>
  </si>
  <si>
    <t>Распоряжение главы администрации района 
от 31.12.2010 
№ 313-р. 
Приказ главного врача 
от 22.09.2011 
№ 112/1. 
Приказ главного врача 
от 12.01.2012 
№ 7-п 
от 15.10.2012 
№ 57.1П 
от 03.12.2012 
№ 68.1П</t>
  </si>
  <si>
    <t xml:space="preserve">Распоряжение 
главы администрации от 18.11.2011№ 465-р. 
Приказ главного врача 
от 16.11.2011 № 165, 
от 15.06.2012 № 124 от 22.08.2012 г № 140 от 26.10.2012, № 181 от 26.10.2012 г. № 182 от 22.11.2012г. № 195 от 22.11.2012г. № 194 </t>
  </si>
  <si>
    <t>Приказ главного врача 
от 15.10.2012 
№ 57-П от 11.12.12 № 78.1-П</t>
  </si>
  <si>
    <t>Прачечная</t>
  </si>
  <si>
    <t>ГУЗ "Областная клиническая больница"</t>
  </si>
  <si>
    <t>ГУЗ "Саратовская областная детская клиническая больница"</t>
  </si>
  <si>
    <t>ГУЗ Перинатальный центр</t>
  </si>
  <si>
    <t>ГУЗ " Областная детская инфекционная клиническая больница"</t>
  </si>
  <si>
    <t>ГУЗ "Областной онкологический 
диспансер № 1"</t>
  </si>
  <si>
    <t xml:space="preserve">ГУЗ "Вольский межрайонный онкологический диспансер" </t>
  </si>
  <si>
    <t>ГУЗ "Саратовский онкологический диспансер"</t>
  </si>
  <si>
    <t xml:space="preserve">стоимость строительства (реконструкции), капитального ремонта 1 квадратного метра 
с НДС, тыс. рублей </t>
  </si>
  <si>
    <t xml:space="preserve">консолидированный бюджет субъекта Российской Федерации </t>
  </si>
  <si>
    <t>наличие положительного заключения государственной экспертизы (орган выдавший заключение, дата выдачи, № )</t>
  </si>
  <si>
    <t>кем и когда утверждена проектная и(или) сметная документация (дата, № )</t>
  </si>
  <si>
    <t>Приказ главного врача 
от 14.06.2011 № 132 от 19.10.2012 № 215/1 от 13.12.2012 № 245</t>
  </si>
  <si>
    <t>Распоряжение главы админист-
рации района 
от 11.03.2011
№ 86-р. 
Приказ главного врача 
от 24.11.2011 
№ 2207/1. 
Приказ главного врача 
от 19.01.2012 
№ 17 от 7.11.2012 № 145/1 от 03.12.2012 № 403</t>
  </si>
  <si>
    <t xml:space="preserve">Приказ главного врача 
от 15.06.2012 
№ 26-П </t>
  </si>
  <si>
    <t>Постановления администрации Энгельсского 
муниципального 
района 
от 10.03.2011 № 1218, 
от 16.09.2011 № 4452. 
Приказ главного врача 
от 16.05.2012 № 161-од</t>
  </si>
  <si>
    <t xml:space="preserve">Постановление 
администрации 
Энгельсского 
муниципального 
района 
от 10.03.2011 № 1218 </t>
  </si>
  <si>
    <t>Приказ комитета здравоохранения г.Саратова 
от 10.12.2010 
№ 686, 
от 11.10.2011 № 559 
от 15.11.2012 № 238-п</t>
  </si>
  <si>
    <t>Приказ комитета здравоохранения г.Саратова 
от 10.12.2010 
№ 686, 
от 18.06.2012 № 380, 
от 15.11.2012 № 238-п</t>
  </si>
  <si>
    <t>Приказ комитета здравоохранения г.Саратова 
от 18.06.2012 
№ 380, приказ главного врача от 13.12.2012
№ 2395/1</t>
  </si>
  <si>
    <t>Приказ комитета здравоохранения г.Саратова 
от 18.06.2012 
№ 380.
 Приказ главного врача 
от 02.07.2012 № 217-П от13.12.2012 № 2395/1</t>
  </si>
  <si>
    <t xml:space="preserve">Приказ комитета здравоохранения г.Саратова 
от 18.06.2012 
№ 380, от 12.12.2012 
№ 186 </t>
  </si>
  <si>
    <t>Приказ комитета здравоохранения г.Саратова 
от 10.12.2010 
№ 686, 
от 18.06.2012 
№ 380, приказ главного врача от 12.12.2012 
№ 201</t>
  </si>
  <si>
    <t xml:space="preserve"> Приказ комитета здравоохранения г.Саратова 
от 10.12.2010 
№ 686, 
от 11.10.2011
№ 559, 
от 18.06.2012 № 380, 
от 10.12.2012 № 546 </t>
  </si>
  <si>
    <t xml:space="preserve">Приказ комитета здравоохранения г.Саратова 
от 10.12.2010 
№ 686, 
от 18.06.2012 
№ 380. 
Приказ главного врача 
от 22.11.2011 № 152, 
от 12.12.2012 № 478 </t>
  </si>
  <si>
    <t>ГАУ "СРЦЭС" 
от 08.08.2012 
№ 1469-с</t>
  </si>
  <si>
    <t>Приказ комитета здравоохранения г.Саратова 
от 10.12.2010 
№ 686. 
Приказ главного врача 
от 25.11.2011 № 37-п, 
от 12.12.2012 № 145</t>
  </si>
  <si>
    <t>Приказ комитета здравоохранения г.Саратова 
от 10.12.2010 
№ 686, 
от 18.06.2012 № 380, 
от 12.12.2012 № 256</t>
  </si>
  <si>
    <t>Приказ комитета здравоохранения г.Саратова 
от 10.12.2010 
№ 686, приказ главного врача от 21.11.2012 
№ 159</t>
  </si>
  <si>
    <t xml:space="preserve">Приказ комитета здравоохранения г.Саратова 
от 10.12.2010 
№ 686, от 12.12.2012 
№ 365 </t>
  </si>
  <si>
    <t xml:space="preserve">Приказ комитета здравоохранения г.Саратова 
от 10.12.2010 
№ 686, от 12.12.2012 
№ 136/2 </t>
  </si>
  <si>
    <t>Ремонтпола, ХВС, установка окон и другие виды работ согласно ПСД (сметы)</t>
  </si>
  <si>
    <t>Приказы комитета здравоохранения г.Саратова 
от 10.12.2010 
№ 686, 
от 11.10.2011 
№ 559, приказ главного врача от 20.11.2012 
№ 298-П</t>
  </si>
  <si>
    <t>Приказ комитета здравоохранения г.Саратова 
от 10.12.2010 
№ 686, 
от 11.10.2011 
№ 559, от 12.12.2012
№ 458</t>
  </si>
  <si>
    <t>ГАУ "СРЦЭС"
от 25.05.2011 
№ 417-с</t>
  </si>
  <si>
    <t>ГАУ "СРЦЭС"
от 01.06.2011 
№ 475-с, 
от 23.09.2011 
№ 917-с</t>
  </si>
  <si>
    <t>Приказ комитета здравоохранения г.Саратова 
от 10.12.2010 
№ 686, от 18.06.2012
№ 380, приказ главного врача от 28.08.2012 
№ 336/1</t>
  </si>
  <si>
    <t>Приказ министерства здравоохранения области 
от 25.03.2011 № 360. 
Приказ главного врача 
от 15.06.2011 № 34/1, 
от 10.01.2012 № 13,
от 19.09.2012 № 65, 
от 14.11.2012 № 71</t>
  </si>
  <si>
    <t xml:space="preserve">Приказ министерства здравоохранения области 
от 25.03.2011 № 360. Приказ главного врача
 от 04.01.2012 № 1-П, 
от 19.11.2012 № 380-П, от 23.11.2012 № 386-П </t>
  </si>
  <si>
    <t xml:space="preserve">приказ министерства здравоохранения области 
от 25.03.2011 № 360. Приказ главного врача 
от 02.06.2011 № 29, 
от 23.08.2011 № 43 </t>
  </si>
  <si>
    <t>Распоряжение главы администрации района 
от 18.03.2011 № 19-р, 
от 13.10.2011 № 95-р. 
Приказ главного врача 
от 13.01.2012 № 5-п/1</t>
  </si>
  <si>
    <t>Распоряжение главы администрации района 
от 24.03.2011 
№ 140-р. 
Приказ главного врача 
от 31.10.2011 № 94, 
от 10.10.2012 № 90</t>
  </si>
  <si>
    <t>ФАП с.Березовая лука 
и с.Дубовое</t>
  </si>
  <si>
    <t>Распоряжение главы 
администрации района 
от 27.02.2011 № 135-р, 
от 07.07.2011 № 224а-р, 
от 16.09.2011  № 264-Р, 
от 03.08.2012 № 193-р, 
от 23.08.2012 № 202-р, 
от 09.10.2012  № 245-р. 
Приказ главного врача 
от 24.01.2012  № 18-А, 
от 15.10.2012 № 156-А</t>
  </si>
  <si>
    <t>МУЗ "Городская клиническая больница №  7", г.Саратов</t>
  </si>
  <si>
    <t>МУЗ "Городская клиническая больница № 5", г.Саратов</t>
  </si>
  <si>
    <t>МУЗ "Городская клиническая больница №  2 им.В.И.Разумовского", г.Саратов</t>
  </si>
  <si>
    <t>МУЗ "1-я Городская клиническая больница им. Ю.Я. Гордеева", г.Саратов</t>
  </si>
  <si>
    <t>МУЗ "Городская клиническая больница №  8", г.Саратов</t>
  </si>
  <si>
    <t>МУЗ "Городская клиническая больница №  9", г.Саратов</t>
  </si>
  <si>
    <t>МУЗ "Городская клиническая больница 
№ 10", г.Саратов</t>
  </si>
  <si>
    <t>МУЗ "5 Детская инфекционная клиническая больница", г.Саратов</t>
  </si>
  <si>
    <t>МУЗ "Детская инфекционная больница 
№ 6", г.Саратов</t>
  </si>
  <si>
    <t>МУЗ "7-я Городская детская больница", г.Саратов</t>
  </si>
  <si>
    <t>г.Саратов:</t>
  </si>
  <si>
    <t>МУЗ "Детская городская больница № 2", г.Саратов</t>
  </si>
  <si>
    <t>МУЗ "Городская поликлиника №  1", г.Саратов</t>
  </si>
  <si>
    <t>МУЗ "Городская поликлиника №  2", г.Саратов</t>
  </si>
  <si>
    <t>МУЗ "Городская поликлиника №  5", г.Саратов</t>
  </si>
  <si>
    <t>МУЗ "Городская поликлиника №  6", г.Саратов</t>
  </si>
  <si>
    <t>МУЗ "Городская поликлиника № 7", г.Саратов</t>
  </si>
  <si>
    <t>МУЗ "Городская поликлиника №  9", г.Саратов</t>
  </si>
  <si>
    <t>МУЗ "Городская поликлиника №  10", г.Саратов</t>
  </si>
  <si>
    <t>МУЗ "Городская поликлиника №  11", г.Саратов</t>
  </si>
  <si>
    <t>МУЗ "Городская поликлиника №  14", г.Саратов</t>
  </si>
  <si>
    <t>МУЗ "Городская поликлиника №  15", г.Саратов</t>
  </si>
  <si>
    <t>МУЗ "Городская поликлиника №  16", г.Саратов</t>
  </si>
  <si>
    <t>МУЗ "Городская поликлиника №  17", г.Саратов</t>
  </si>
  <si>
    <t>МУЗ "Городская поликлиника №  19", г.Саратов</t>
  </si>
  <si>
    <t>МУЗ "Городская поликлиника №  20", г.Саратов</t>
  </si>
  <si>
    <t>МУЗ "Детская городская поликлиника №  1", г.Саратов</t>
  </si>
  <si>
    <t>МУЗ "Детская городская поликлиника №  2", г.Саратов</t>
  </si>
  <si>
    <t>МУЗ "Детская городская поликлиника №  8", г.Саратов</t>
  </si>
  <si>
    <t>МУЗ "Центр восстановительной медицины и реабилитации", г.Саратов</t>
  </si>
  <si>
    <t>МУЗ "Стоматологическая поликлиника № 1", г.Саратов</t>
  </si>
  <si>
    <t>МУЗ "Стоматологическая поликлиника № 2", г.Саратов</t>
  </si>
  <si>
    <t>МУЗ "Стоматологическая поликлиника № 5", г.Саратов</t>
  </si>
  <si>
    <t>МУЗ "Стоматологическая поликлиника № 6", г.Саратов</t>
  </si>
  <si>
    <t>МУЗ "Стоматологическая поликлиника № 8", г.Саратов</t>
  </si>
  <si>
    <t>МУЗ "Детская стоматологическая поликлиника № 7", г.Саратов</t>
  </si>
  <si>
    <t>МУЗ "Городская клиническая больница 
№ 12", г.Саратов</t>
  </si>
  <si>
    <t>Главный корпус (хирургическое отделение, педиатрическое отделение, терапевтическое, приемное отделения, 1 этаж)</t>
  </si>
  <si>
    <t xml:space="preserve">Поликлиника** </t>
  </si>
  <si>
    <t>25 пос./смену</t>
  </si>
  <si>
    <t>Падовская врачебная амбулатория</t>
  </si>
  <si>
    <t>Инфекционная больница (детское отделение, ремонт кровли)</t>
  </si>
  <si>
    <t xml:space="preserve">Детское отделение </t>
  </si>
  <si>
    <t>Поликлиника (женская консультация, клинико-диагностическая лаборатория, помещения поликлиники, детская консультация, ремонт кровли)</t>
  </si>
  <si>
    <t>Стационарный корпус (родильное отделение, санитарный пропускник родильного отделения, хирургическое отделение, помещения стационарного корпуса, гинекологическое отделение, операционный блок)</t>
  </si>
  <si>
    <t>Главный корпус (операционный блок 2 этаж, приемное отделение, ЦСО, ремонт кровли, отделение гинекологии, реабилитационный блок № 10, помещение ЯМРТ, неврологическое отделение, кардиологическое отделение, сосудистое отделение, нейрохирургическое отделение, операционный блок 3 этаж, отделение неврологии для лечения больных с ОНМК, отделение урологии 4 этаж, коридор 2 этаж,рентеновский кабинет 4 этаж, рентгеновский кабинет 1 этаж, операционный блок (переход))</t>
  </si>
  <si>
    <t>Предложения по объектам капитального строительства и капитального ремонта, 
планируемым к реализации в рамках программы модернизации здравооохранения Саратовской области на 2011-2013 годы</t>
  </si>
  <si>
    <t xml:space="preserve">Распоряжение 
главы администрации района 
от 15.09.2011№ 227-р. 
Приказ главного врача 
от 21.12.2011 № 622, 
от 14.06.2012 № 239, 
от 31.07.2012 № 298, от 21.09.2012 № 529, 
от 13.12.2012 № 565, </t>
  </si>
  <si>
    <t xml:space="preserve">Замена оконных блоков, ремонт системы отопления, ремонт штукатурки стен, окраска стен, ремонт полов и другие виды работ согласно ПСД (сметы) </t>
  </si>
  <si>
    <t>Терапевтический корпус (терапевтическое отделение, поликлиника, детское отделение)</t>
  </si>
  <si>
    <t>Терапевтическое отделение (детское соматическое отделение, терапевтическое отделение, отделение СМП, административные помещения)</t>
  </si>
  <si>
    <t>Лечебный корпус № 2 (радиологическое отделение № 6, 1 этаж, химиотерапевтическое отделение № 5, 2 этаж</t>
  </si>
  <si>
    <t>Хирургический корпус (ремонт кровли, отделение реанимации, гинекологическое, хирургическое, стоматологическое отделение, женская консультация, клиническая лабаратория, актовый зал, вспомогательные помещения)</t>
  </si>
  <si>
    <t>кардиологический, хирургический</t>
  </si>
  <si>
    <t>Корпус ВПХ (кардиологическое отделение (детское),торакальная хирургия, отделение анастезиологии и реанимации, вспомогательные помещения)</t>
  </si>
  <si>
    <t xml:space="preserve">Общестроительные, сантехнические, электромонтажные работы, замена оконных и дверных блоков из ПВХ, ремонт кровли и другие виды работ согласно ПСД (сметы) </t>
  </si>
  <si>
    <t>Хирургический корпус (нейрохирургическое отделение, хирургическое отделение)</t>
  </si>
  <si>
    <t xml:space="preserve">Терапевтический корпус (травматологическое отделение, отделение неврологии, неврологическое отделение для больных с острым нарушением мозгового кровобращения) </t>
  </si>
  <si>
    <t>Стационар (отделение травматологии, отделение челюстно-лицевой хирургии,отделение неврологии, отделение травматолого-ортопедическое)</t>
  </si>
  <si>
    <t>Корпус № 4 (неврологическое отделение, кардиологическое отделение отделение функциональной диагностики, отделение реабилитации,   тех. этаж, вспомогательные помещения)</t>
  </si>
  <si>
    <t>Стационар (отделение неврологии, пункт неотложной помощи)</t>
  </si>
  <si>
    <t>Главный корпус (отделение совместного пребывания матери и ребенка, отделение патологии, отделение реанимации и интенсивной терапии новорожденных, родильно-операционный блок, вспомогательные помещения )</t>
  </si>
  <si>
    <t>Общестроительные, сантехнические, электромонтажные работы, противопожарный водопровод и другие виды работ согласно ПСД (сметы) 2. Замена электропроводки, ремонт вентиляции, замена сантехники и другие виды работ согласно ПСД (сметы) 2013 год: замена линолеума, окраска стен, потолков, сантехнические, электромонтажные работы, замена дверей и другие виды работ согласно ПСД (сметы)</t>
  </si>
  <si>
    <t>Приказ главного врача 
от 20.11.2011 
№ 206-а, 
от 24.07.2012 № 94 от 24.10.2012г. № 140, от 24.05.2013 №133, от 17.07.2013 г.№155</t>
  </si>
  <si>
    <t>Здание роддома, поликлиники гинекологии (поликлиника, родильное отделение, отделение гинекологии)</t>
  </si>
  <si>
    <t xml:space="preserve">2013 год 1. Общестроительные- отделочные,  ремонт полов, устройство перегородок, ремонт фасада, крыльца, пандуса согласно ПСД (сметы) 
</t>
  </si>
  <si>
    <t>декабрь 2011 года</t>
  </si>
  <si>
    <t>декабрь 2012 годаа</t>
  </si>
  <si>
    <t>июнь 2013 года</t>
  </si>
  <si>
    <t>декабрь 2013 года</t>
  </si>
  <si>
    <t>Основные виды работ в соответствии 
с утвержденной проектно-сметной документацией</t>
  </si>
  <si>
    <t>Остаток сметной стоимости 
на 1 января 2011 года в ценах 2010 года, 
тыс. рублей</t>
  </si>
  <si>
    <t>терапевти-ческий</t>
  </si>
  <si>
    <t>83 койки, 45 коек дневного стационара</t>
  </si>
  <si>
    <t>общая площадь зданий медицинского учреждения, 
кв. м</t>
  </si>
  <si>
    <t>площадь зданий медицинского учреждения, подлежащая реконструкции, капитальному ремонту, кв. м</t>
  </si>
  <si>
    <t>1. Отделочные, сантехнические, электромонтажные работы, замена окон, дверей и другие виды работ согласно утвержденной ПСД (сметы) 
2. Ремонт отопления, замена окон и другие виды работ согласно утвержденной ПСД (сметы) 2012 г. 
 3. Сантехнические работы и другие виды работ согласно ПСД (сметы) 
4. Ремонт водопровода, канализации и другие виды работ согласно ПСД (сметы) 
5. Замена канализации: разборка трубопроводов из водогазопроводных труб, прокладка трубопроводов водоснабжения из напорных полиэтиленовых труб низкого давления сред. типа, демонтаж и установка радиаторов и другие виды работ согласно ПСД (сметы)</t>
  </si>
  <si>
    <t>Приказ главного врача 
от 18.06.2012 № 190 
от 04.09.2012 № 226/1</t>
  </si>
  <si>
    <t>1. Ремонт кровли и другие виды работ согласно ПСД (сметы) 
2. Замена оконнных блоков, электропроводки, окраска стен и другие виды работ согласно ПСД (сметы)</t>
  </si>
  <si>
    <t>1.Ремонт кровли 
2.Ремонт кровли</t>
  </si>
  <si>
    <t>ГАУ "СРЦЭС" от 26.11.2010 
№ 660-с</t>
  </si>
  <si>
    <t>1. Отделочные, сантехнические, электромонтажные работы и другие виды работ согласно утвержденной ПСД (сметы) 
2. Ремонт потолков и другие виды работ согласно ПСД (сметы)</t>
  </si>
  <si>
    <t>1.Общестроительные, сантехнические, электромонтажные работы и другие виды работ согласно ПСД (сметы) 
2. Ремонт покрытий полов и другие виды работ согласно ПСД (сметы)</t>
  </si>
  <si>
    <t>Распоряжение 
главы администрации района 
от 13.09.2011
№ 565-р, 
от 17.11.2011 
№ 748-р 
Приказ главного врача 
от 12.09.2012 № 334 
от 24.10.2012 № 387</t>
  </si>
  <si>
    <t>приказ главного врача 
№ 350 от 25.09.2012</t>
  </si>
  <si>
    <t>Распоряжение 
главы администрации района 
от 11.03.2011 
№ 68-р. 
Приказ главного врача 
от 28.11.2011 № 209, 
от 14.01.2012 № 14 
от 28.09.2012 № 252 
от 28.11.2012 № 326</t>
  </si>
  <si>
    <t xml:space="preserve">Распоряжение 
главы администра-
ции района 
от 10.03.2011 № 66-р Приказ гл.врача 
от 22.03.2012 № 112 
от 22.08.2012 № 391 </t>
  </si>
  <si>
    <t>1. Общестроительные, сантехнические, электромонтажные работы и другие виды работ согласно ПСД (сметы) 
2. Утепление фасада , штукатурка,покраска, отделка входов,крылец, ремонт полов, устройство стяжки, и другие виды работ согласно ПСД (сметы)</t>
  </si>
  <si>
    <t xml:space="preserve">приказ гл.врача 
от 22.08.2012 № 390 
от 30.10.2012 № 527 </t>
  </si>
  <si>
    <t>Замена полов, ремонт штукатурки, покраска стен, замена окон, замена отопления,осветительных приборов, водопровода, дверей, вентиляции и другие виды работ согласно ПСД (сметы)</t>
  </si>
  <si>
    <t>1. Общестроительные, сантехнические, электромонтажные работы идругие виды работ согласно ПСД (сметы) 
2. Замена окон, замена водяных и канализационных труб, системы отопления, электропроводки; покраска стен, облицовка плиткой 
3. Ремонт фасада, крыльца, устройство пандуса и другие виды работ согласно ПСД(сметы).</t>
  </si>
  <si>
    <t>Приказ главного врача 
от 30.11.2011 № 379-п, 
от 08.06.2012 № 172-П, 
от 06.12.2012 № 274-П</t>
  </si>
  <si>
    <t>1. Общестроительные, сантехнические, электромонтажные работы идругие виды работ согласно ПСД (сметы). 
2.Замена электропроводки, водопровода, ремонт фасада и другие виды работ согласно ПСД(сметы) 
3. Ремонт кислородоснабжения и другие виды работ согласно ПСД (сметы)</t>
  </si>
  <si>
    <t>Приказ главного врача 
от 01.12.2011 
№ 646, 
от 15.06.2012 
№ 310, от 11.10.2012 
№ 473, от 12.10.2012 
№ 474</t>
  </si>
  <si>
    <t>1. Общестроительные, сантехнические, электромонтажные работы идругие виды работ согласно ПСД (сметы) 
2. Ремонт водопровода и канализации установка оконных блоков, ремонтситемы электроснабжения и другие виды работ согасно ПСД (сметы) 
3. ремонт водопровода и канализации установка оконных блоков, ремонтситемы электроснабжения и другие виды работ согласно ПСД (сметы)</t>
  </si>
  <si>
    <t>1. Общестроительные, отделочные, сантехнические, электромонтажные работы и другие виды работ согласно ПСД (сметы) 
2. Выравнивание стен, ремонт штукатуркии, шпатлевка, покраска, отделка кафельной плиткой и другие виды работ согласно ПСД (сметы)</t>
  </si>
  <si>
    <t>Распоряжение 
администрации района 
от 21.03.2011 
№ 141-р. 
Распоряжение 
главного врача 
от 16.09.2011 
№ 220/1, 
от 14.11.2011 
№ 1231/1, 
приказ главного врача 
от 15.11.2011 
№ 1234 от 03.09.2012 
№ 655/1, от 03.09.2012 
№ 653/1, от 26.06.2012 
№ 587/1, от 02.09.2012 
№ 212/1, от 06.09.2012 
№ 214/1, № 745/1 
от 30.10.2012, № 761/1 
от 17.11.2012</t>
  </si>
  <si>
    <t>** Здание является памятником архитектуры. Согласно приказа Министерства регионального развития Российской Федерации от 21.04.2011 № 184 применен коэффициент 1,5.".</t>
  </si>
  <si>
    <t>Распоряжение администрации района 
от 11.03.2011№ 517-р. 
Приказ 
главного врача 
от 11.11.2011 № 647/1 
от 31.05.2013 г. № 288/3 от 29.07.2013г. №417</t>
  </si>
  <si>
    <t>Приказ главного врача  
от 30.04.2013 г. № 239/а</t>
  </si>
  <si>
    <t>№ 04/30/06
 от 30.04.2013 г. ООО "ЦенаСтройКонсалт"</t>
  </si>
  <si>
    <t>Распоряжение 
главы администрации района от 17.02.2011№ 350-р. 
Приказ 
главного врача 
от 22.06.2011 № 153, 
от 23.01 2012 № 6-П, 
от 18.06.2012 № 40-П, 
от 25.10.2012 № 243-П, 
от 19.11.2012№ 268-пр, 
от 15.05.2013 № 153-пр, от 23.07.2013 №178-п</t>
  </si>
  <si>
    <t>1. Общестроительные, сантехнические, электромонтажные работы и другие виды работ согласно ПСД (сметы) 
2. Ремонт освещения, фасада и другие виды работ согласно ПСД (сметы)
3. Ремонт водоснабжения, электроснабжения, вентиляции, замена оконных блоков и др. виды работ согласно ПСД (сметы)</t>
  </si>
  <si>
    <t>1. Общестроительные, сантехнические, электромонтажные работы и другие виды работ согласно ПСД (сметы) 
2. Ремонт освещения и другие виды работ согласно ПСД (сметы)</t>
  </si>
  <si>
    <t>1. Общестроительные, сантехнические, электромонтажные работы и другие виды работ согласно ПСД (сметы) 
2. ремонт полов и другие виды работ согласно ПСД (сметы)</t>
  </si>
  <si>
    <t>1. Замена деревянных оконных блоков на блоки из ПВХ и другие виды работ согласно ПСД (сметы).
2. Замена деревянных оконных блоков на блоки из ПВХ и другие виды работ согласно ПСД (сметы)</t>
  </si>
  <si>
    <t>Постановление главы 
администрации 
от 14.03.2012 
№ 1194. 
Приказ главного врача 
от 29.11.2011 
№ 163/3, 
от 09.06.2012 
№ 73/1, от 22.10.2012
 № 2205, от 30.11.2012 
№ 163</t>
  </si>
  <si>
    <t>1. Общестроительные, сантехнические, электромонтажные работы, замена окон, отделочные работы, ремонт кровли и другие виды работ согласно ПСД 
2. Замена оконных блоков, замена радиаторов отопления, облицовка отдельных кабинетов плиткой, частичная замена системы электроснабженияи другие виды работ согласно ПСД (сметы) 
3. Замена оконных блоков, замена радиаторов отопления, облицовка отдельных кабинетов плиткой,частичная замена системы электроснабжения и другие виды работ согласно ПСД (сметы) 
4. Устройство вентиляции помещения ЯМРТ и другие виды работ согласно ПСД (сметы)</t>
  </si>
  <si>
    <t>1. Общестроительные, сантехнические, электромонтажные работы, замена окон, отделочные работы, ремонт кровли, вентиляции и другие виды работ согласно утвержденной ПСД (сметы) 
2. Замена окон, частичная замена системы отопления, системы водоснабжения и канализации, общестроительные работы согласно утвержденной ПСД (сметы)
3.Ремонт кровли, 
4. Замена радиаторов отопления, ремонт электропроводки и другие виды работ согласно ПСД (сметы)</t>
  </si>
  <si>
    <t>Постановление главы администрации от 14.03.201 № 1194. 
Приказ главного врача 
от 07.03.2012 № 208-0д, 
от 25.05.2012 № 284-од, 03.12.2012 № 445-од</t>
  </si>
  <si>
    <t xml:space="preserve"> 1. Замена дверей, замена сантехники, замена электрики, замена линолеума, окраска стен, потолков и другие виды работ согласно ПСД (сметы) 
2. Ремонт кровли, замена сантехники, замена электрики, замена линолеума, окраска стен, потолков и другие виды работ согласно ПСД (сметы) 
3. Ремонт штукатурки стен, потолков, ремонт системы водоснабженияи другие виды работ согласно ПСД (сметы) </t>
  </si>
  <si>
    <t>Приказ главного врача 
от 25.05.2012 № 284-од, 
от 23.10.2012 № 315/1</t>
  </si>
  <si>
    <t>1.Ремонт кровли, фасада,замена сантехники, замена электрики, замена линолеума, окраска стен, потолков и другие виды работ согласно ПСД (сметы)
2.Ремонт полов,замена линолеума, покраска стен, потолков, ремонт электрики идругие виды работ согласно ПСД (сметы)</t>
  </si>
  <si>
    <t xml:space="preserve">Приказ главного врача 
от 18.05.2012 № 185/1 </t>
  </si>
  <si>
    <t xml:space="preserve">Приказ главного врача 
от 21.09.2012 № 284 </t>
  </si>
  <si>
    <t>Приказ главного врача 
от 21.09.2012 № 284</t>
  </si>
  <si>
    <t xml:space="preserve">Приказ главного врача 
от 12.11.2012 № 339/1 </t>
  </si>
  <si>
    <t>Приказ комитета 
здравоох-
ранения г.Саратова 
от 10.12.2010 
№ 686, 
от 11.10.2011 
№ 559. 
Приказ главного врача 
от 22.11.2011 
№ 228-п</t>
  </si>
  <si>
    <t>1. Ремонт кровли, замена дверных и оконных блоков из ПВХ, общестроительные, сантехнические, электромонтажные работы и другие виды работ согласно ПСД (сметы) 
2. Окраска стен, потолков, замена сантехнических приборов, светильников и другие виды работ согласно ПСД (сметы)</t>
  </si>
  <si>
    <t>1. Ремонт кровли, замена дверных и оконных блоков из ПВХ, общестроительные, сантехнические, электромонтажные работы и другие виды работ согласно ПСД (сметы) 
2. Облицовка стен плиткой, окраска стен, потолков, замена линолеума, замена оконных и дверных блоков, сантехнические, электромонтажные работы и другие виды работ согласно ПСД (сметы) 
3. Замена светильников и другие виды работ согласно ПСД (сметы)</t>
  </si>
  <si>
    <t xml:space="preserve">Приказ комитета здравоохранения г.Саратова 
от 10.12.2010 
№ 686, 
от 11.10.2011 
№ 559, от 18.01.2013 
№ 96 приказ главного врача от 31.05.2013 
№214-п 
</t>
  </si>
  <si>
    <t>1. Отделочные, сантехнические, электромонтажные работы, замена оконных и дверных блоков из ПВХ и другие виды работ согласно утвержденной ПСД (сметы) 
2. Ремонт отопления, освещения, электропроводки, потолков, стен. полов и другие виды работ согласно утвержденной ПСД (сметы) 
3.  2013 год: ремонт системы вентиляции, замена линолеума, окраска стен, потолков, сантехнические, электромонтажные работы, ремонт кислородопровода, замена окон на ПВХ и другие виды работ согласно ПСД (сметы)</t>
  </si>
  <si>
    <t>Амбулатория поселка Новопушкино</t>
  </si>
  <si>
    <t>150 пос./смену</t>
  </si>
  <si>
    <t xml:space="preserve"> Ремот кровли,замена дверей, замена окон, устройство межкомнатных перегородок и другие виды работ согласно ПСД (сметы)</t>
  </si>
  <si>
    <t>800 пос./смену</t>
  </si>
  <si>
    <t>Ремонт внутренней системы электроснабжения и другие виды работ согласно ПСД (сметы)</t>
  </si>
  <si>
    <t>35 коек</t>
  </si>
  <si>
    <t>Ремонт водопровода и другие работы согласно ПСД (сметы)</t>
  </si>
  <si>
    <t>1.Ремонт кровли, замена столяр.изделий, отделочные работы, замена системы отопления и другие виды работ согласно ПСД (сметы) 2.Ремонт двери и другие работы согласно ПСД (сметы)</t>
  </si>
  <si>
    <t>инфекционный</t>
  </si>
  <si>
    <t>1. Замена оконных блоков на блоки из ПВХ и другие виды работ согласно ПСД (сметы)</t>
  </si>
  <si>
    <t xml:space="preserve">ГАУ "СРЦЭС" 
от 30.08.2012 
№ 1612-с
 </t>
  </si>
  <si>
    <t>150 пос./ смену</t>
  </si>
  <si>
    <t>Здание детской больницы и родильного отделения</t>
  </si>
  <si>
    <t>Ремонт кровли и другие виды работ согласно ПСД (сметы)</t>
  </si>
  <si>
    <t>Распоряжение главы администра-
ции района 
от 16.03.2011 № 44-р</t>
  </si>
  <si>
    <t>Распоряжение 
главы администрации района 
от 10.03.2011 № 65-р</t>
  </si>
  <si>
    <t xml:space="preserve">Распоряжение 
главы администрации района 
от 18.02.2011 № 48-р.
 Приказ главного врача 
от 21.12.2011 № 622 </t>
  </si>
  <si>
    <t>Распоряжения 
администрации района 
от 21.03.2011
№ 141-р, 
от 16.09.2011
№ 658-р. Распоряжение 
главного врача 
от 26.10.2011 № 144</t>
  </si>
  <si>
    <t>7034,1</t>
  </si>
  <si>
    <t>3015,8</t>
  </si>
  <si>
    <t>4504,7</t>
  </si>
  <si>
    <t>Стационар</t>
  </si>
  <si>
    <t>2013 год</t>
  </si>
  <si>
    <t>Замена окон на ПВХ, сантехнические, электртехнические работы, окраска стен, потолков и другие виды работ согласно ПСД (сметы)</t>
  </si>
  <si>
    <t>600 пос/см</t>
  </si>
  <si>
    <t>Хирургическое отделение</t>
  </si>
  <si>
    <t>Терапевтическое отделение</t>
  </si>
  <si>
    <t>53 койки</t>
  </si>
  <si>
    <t>21 койка</t>
  </si>
  <si>
    <t>29 коек</t>
  </si>
  <si>
    <t>Ремонт кровли</t>
  </si>
  <si>
    <t>ТФОМС</t>
  </si>
  <si>
    <t>Ремонт полов, штукатурка, окраска стен, сантехнические работы и другие виды работ согласно ПСД (сметы)</t>
  </si>
  <si>
    <t>Терапевтический корпус (неврологическое отделение, терапевтическое отделение)</t>
  </si>
  <si>
    <t>Главный корпус (отделение реабилитации, отделение неврологии, физиотерапевтическое отделение, отделение гастроэнтерологии и нефрологии, пищеблок, морфологическая лаборатория, приемное отделение, педиатрическое отделение, рентгенкабинет, эндокринологическое отделение, хирургическое отделение, ремонт кровли, ремонт фасада)</t>
  </si>
  <si>
    <t>педиат-рический</t>
  </si>
  <si>
    <t>Корпус № 4 (инфекционное отделение)</t>
  </si>
  <si>
    <t>Корпус общей хирургии (хирургическое отделение)</t>
  </si>
  <si>
    <t>Приемное отделение (приемное инфекционное отделение)</t>
  </si>
  <si>
    <t>Лабораторный корпус</t>
  </si>
  <si>
    <t>Родильный дом 2 очередь (приемный покой родблока 
и отделения патологии, АХЧ, родовое отделение, отделение мать и дитя, гинекологическое отделение, вспомогательные помещения)</t>
  </si>
  <si>
    <t>1. Общестроительные, отделочные, сантехнические работы, ремонт отопления, канализации, электромонтажные работы, замена окон, дверей и другие виды работ согласно утвержденной ПСД (сметы) 
2. Замена светильников, завершение отделки помещений и другие виды работ согласно утвержденной ПСД (сметы) 
3. Монтаж кислородпровода и другие виды работ согласно ПСД (сметы)</t>
  </si>
  <si>
    <t>165 пос./
смену</t>
  </si>
  <si>
    <t xml:space="preserve">Лечебный корпус (терапевтическое отделение) </t>
  </si>
  <si>
    <t>Замена окон, ремонт кровли, общестроительные, сантехнические, отделочные, электромонтажные работы и другие виды работ согласно утвержденной ПСД (сметы) 2012 г. Кровельные работы, монтаж АПС и другие виды работ согласно ПСД (сметы)</t>
  </si>
  <si>
    <t>Наименование профиля в соответствии 
с приоритетными направлениями 
Программы</t>
  </si>
  <si>
    <t>Федеральный фонд 
обязательного медицинского страхования</t>
  </si>
  <si>
    <t>Сметная стоимость в ценах 
2010 года, тыс. рублей</t>
  </si>
  <si>
    <t>ГАУ "СРЦЭС"
от 17.08.2010 
№ 307-с</t>
  </si>
  <si>
    <t xml:space="preserve">ГАУ "СРЦЭС" 
от 16.08.2010 
№ 303-с, 
16.08.2010 
№ 304-с, 
17.08.2010 
№ 306-с, 
ГАУ "СРЦЭС"
от 13.10.2011 
№ 996-с </t>
  </si>
  <si>
    <t>ГАУ "СРЦЭС"
от 27.04.2011 
№ 269-с</t>
  </si>
  <si>
    <t>ГАУ "СРЦЭС" 
от 14.12.2010 
№ 872-с, 
от 16.08.2011 
№ 763-с,
Экспертное заключение ООО "Инвест-стройпроект" 
от 03.10.2011 
№ 251</t>
  </si>
  <si>
    <t>ГАУ "СРЦЭС" 
от 14.02.2011
 № 041-с</t>
  </si>
  <si>
    <t>ГАУ "СРЦЭС" 
от 26.05.2011 
№ 428/1-с</t>
  </si>
  <si>
    <t xml:space="preserve">ГАУ "СРЦЭС"
от 24.11.2010 
№ 636-с, 
от 23.11.2011 
№ 1167-С </t>
  </si>
  <si>
    <t>ГАУ "СРЦЭС"
от 31.12.2010
 № 1080-с</t>
  </si>
  <si>
    <t xml:space="preserve">ГАУ "СРЦЭС"
от 07.06.2011 
№ 515-с, 
от 10.08.2011 
№ 749-с </t>
  </si>
  <si>
    <t>ГАУ "СРЦЭС"
№ 440/1-с 
от 26.05.2011, 
№ 854-с 
от 12.08.11</t>
  </si>
  <si>
    <t>ГАУ "СРЦЭС"
от 31.12.2010 
№ 1022-с</t>
  </si>
  <si>
    <t xml:space="preserve">ГАУ "СРЦЭС" 
от 20.05.2011 
№ 387-с, 
от 23.09.2011 
№ 922-с </t>
  </si>
  <si>
    <t xml:space="preserve">ГАУ "СРЦЭС"
от 16.06.2011 
№ 570-с </t>
  </si>
  <si>
    <t xml:space="preserve">Приказ комитета здравоохранения г.Саратова 
от 10.12.2010 
№ 686, 
от 11.10.2011 
№ 559 </t>
  </si>
  <si>
    <t>Приказ комитета здравоохранения г.Саратова 
от 10.12.2010 
№ 686</t>
  </si>
  <si>
    <t xml:space="preserve">Приказ комитета здравоохранения г.Саратова 
от 10.12.2010 
№ 686, 
от 11.10.2011
 № 559 </t>
  </si>
  <si>
    <t>Приказ комитета здравоохранения г.Саратова 
от 10.12.2010 
№ 686, 
от 11.10.2011 
№ 559</t>
  </si>
  <si>
    <t>Приказ комитета здравоохранения г.Саратова 
от 18.06.2012 
№ 380</t>
  </si>
  <si>
    <t xml:space="preserve">Приказ комитета здравоохранения г.Саратова 
от 18.06.2012 
№ 380 </t>
  </si>
  <si>
    <t xml:space="preserve">Приказ комитета здравоохранения г.Саратова 
от 18.06.2012
 № 380 </t>
  </si>
  <si>
    <t>Приказ комитета здравоохранения г.Саратова 
от 10.12.2010
№ 686, 
от 11.10.2011 
№ 559</t>
  </si>
  <si>
    <t xml:space="preserve">Приказы комитета здравоохранения г.Саратова 
от 10.12.2010 
№ 686, 
от 11.10.2011 
№ 559 </t>
  </si>
  <si>
    <t xml:space="preserve">Приказ комитета здравоохранения г.Саратова 
от 10.12.2010 
№ 686 </t>
  </si>
  <si>
    <t>Приказ комитета здравоохраненния г.Саратова 
от 11.10.2011 
№ 559</t>
  </si>
  <si>
    <t xml:space="preserve">Приказ комитета здравоохранения г.Саратова 
от 10.12.2010 
№ 686, 
от 11.10.2011
№ 559 </t>
  </si>
  <si>
    <t>Приказ комитета здравоохранения г.Саратова 
от 10.12.2010
№ 686</t>
  </si>
  <si>
    <t>Ремонт кровли общестроительные, сантехнические, электромонтажные работы, замена окон, дверей и другие виды работ согласно утвержденной ПСД (сметы) 2012 г. Сантехнические работы и другие виды раьот согласно ПСД (сметы)</t>
  </si>
  <si>
    <t xml:space="preserve">ООО "Межрегион-
экспертиза" 
от 19.03.2012 
№ 6-2-1-0007-12 </t>
  </si>
  <si>
    <t xml:space="preserve">ГАУ "СРЦЭС" 
от 15.03.2011
от 24.10.2011
№ 102/1-с ООО "АВК- Эксперт" </t>
  </si>
  <si>
    <t xml:space="preserve">ГАУ "СРЦЭС" 
от 16.03.2011 
№ 102-с, 
от 12.10.2011 
№ 986-с </t>
  </si>
  <si>
    <t>ГАУ "СРЦЭС"
от 18.03.2011 
№ 115-с</t>
  </si>
  <si>
    <t>ГАУ "СРЦЭС"
от 15.04.2011 
№ 017-с</t>
  </si>
  <si>
    <t>ГАУ "СРЦС" 
от 15.03.2011 
№ 102-с</t>
  </si>
  <si>
    <t>ГАУ "СРЦЭС" 
от 30.12.2010 
№ 939-с</t>
  </si>
  <si>
    <t>ГАУ "СРЦЭС" 
от 15.06.2011 
№ 027-С, 
№ 0450-С-11/РГЭ-0566С/02 
ГАУ "СРЦЭС"</t>
  </si>
  <si>
    <t xml:space="preserve">ГАУ "СРЦЭС" от 15.04.2011 № 194/2-с </t>
  </si>
  <si>
    <t>ГАУ "СРЦЭС" 
от 10.06.2011 
№ 539-С</t>
  </si>
  <si>
    <t>ГАУ "СРЦЭС" 
от 01.08.2011 
№ 716-С</t>
  </si>
  <si>
    <t>ГАУ "СРЦЭС" от 31.12.2010 № 1073-с</t>
  </si>
  <si>
    <t>Распоряжение главы администра-
ции района 
от 14.03.2011 
№ 164-р</t>
  </si>
  <si>
    <t xml:space="preserve">ГАУ "СРЦЭС"
 от 30.03.2011
 № 136-с, 
 от 09.11.2011 
№ 1107-с, 
от 24.11.2011 
№ 1178-с </t>
  </si>
  <si>
    <t xml:space="preserve">ГАУ "СРЭЦС" 
от 04.07.2011 
№ 625-с </t>
  </si>
  <si>
    <t>ГАУ "СРЦЭС"
 от 17.02.2011 
№ 050-с, 
ГАУ "СРЦЭС" 
от 29.11.2011 
№ 1193-с</t>
  </si>
  <si>
    <t>ГАУ "СРЦЭС" 
от 17.02.2011 
№ 050-с,
ГАУ "СРЦЭС"
от 15.12.2011 
№ 2148-с</t>
  </si>
  <si>
    <t>ГАУ "СРЦЭС" 
от 15.12.2011 
№ 2148-с</t>
  </si>
  <si>
    <t>1. Общестроительные, отделочные, сантехнические, электромонтажные работы, замена окон, дверей и другие виды работ согласно ПСД (сметы) 
2. Ремонт потолка, замена дверных блоков и другие виды работ согласно ПСД (сметы)</t>
  </si>
  <si>
    <t>ГАУ "СРЦЭС"
от 04.03.2011 
№ 088-с, 
от 22.11.2011 
№ 1161-с</t>
  </si>
  <si>
    <t>1. Общестроительные, отделочные, сантехнические, электромонтажные работы, замена окон, дверей и другие виды работ согласно ПСД (сметы) 
2. Замена кафельной плитки , отделка фасада, отделка откосов окон и другие виды работ согласно ПСД (сметы)</t>
  </si>
  <si>
    <t>ГАУ "Саратовский СЦЭС"
от 22.11.2011 
ГАУ "Саратовский СЦЭС2 
от 19.07.2012 
№ 1334-с</t>
  </si>
  <si>
    <t>1. Общестроительные, сантехнические, электромонтажные работы, замена окон, дверей, отделочные работы и другие виды работ согласно ПСД (сметы) 
2. Ремонт потолков полов, прокладка труб горячей воды и другие виды работ согласно ПСД (сметы)</t>
  </si>
  <si>
    <t>ГАУ "СРЦЭС"
от 18.04.2011 
№ 199-С, 
от 13.10.2011 
№ 1000-с</t>
  </si>
  <si>
    <t xml:space="preserve">1. Общестроительные, сантехнические, электромонтажные работы, замена оконных и дверных блоков, отделочные работы и другие виды работ согласно ПСД (сметы) 
2. Ремонт фасада и другие виды работ согласно ПСД (сметы) </t>
  </si>
  <si>
    <t xml:space="preserve">ГАУ "СРЦЭС"
от 29.04.2011 
№ 282-с </t>
  </si>
  <si>
    <t>ГАУ "СРЦЭС"
от 31.12.2010 
№ 1086-с, 
от 27.07.2011 
№ 697-с</t>
  </si>
  <si>
    <t>1. Отделочные, сантехнические, электромонтажные работы, замена окон, отделочные работы и другие виды работ и другие виды работ согласно ПСД (сметы) 
2. Ремонт кровли замена окон и дверей , отделка помещений и другие виды работ согласно утвержденной ПСД (сметы) 
3. Замена окон, ремонт системы отопления, канализации, ремонт стен, замена линолиума, ремонт и частичная замена электроснабжения и другие виды работ согласно ПСД (сметы)</t>
  </si>
  <si>
    <t>ГАУ "СРЦЭС"
от 04.07.2011 
№ 626-с</t>
  </si>
  <si>
    <t xml:space="preserve">ГАУ "СРЦЭС"
от 06.07.2011 
№ 644-с </t>
  </si>
  <si>
    <t>1. Общестроительные, отделочные, сантехнические, электромонтажные работы и другие виды работ согласно ПСД (сметы)
2. Ремонт полов и другие виды работ согласно ПСД (сметы) 2012 г. Ремонт фасада и другие виды работ согласно ПСД (сметы)</t>
  </si>
  <si>
    <t xml:space="preserve">ГАУ "СРЦЭС"
от 20.06.2011 
№ 581/1-с </t>
  </si>
  <si>
    <t xml:space="preserve">ГАУ "СРЦЭС"
от 31.12.2010 
№ 1017-с, 
от 16.06.2011 
№ 518-ц/2011-143 </t>
  </si>
  <si>
    <t xml:space="preserve">Кардиологический корпус (кардиологическое отделение (взрослое) </t>
  </si>
  <si>
    <t>Общестроительные, сантехнические, электромонтажные работы, замена оконных и дверных блоков из ПВХ и другие виды работ согласно утвержденной ПСД (сметы)</t>
  </si>
  <si>
    <t>Общестроительные, сантехнические, электромонтажные работы, замена оконных и дверных блоков из ПВХ и другие виды работ согласно ПСД (сметы) Облицовка стен плиткой, окраска стен, замена линолеума и другие виды работ сглавсно ПСД (сметы)</t>
  </si>
  <si>
    <t>Облицовка стен плиткой, окраска стен, потолков, замена линолеума, замена дверных блоков, сантехнические, электромонтажные работы, ремонт кровли и другие виды работ согласно ПСД (сметы)</t>
  </si>
  <si>
    <t>34 койки</t>
  </si>
  <si>
    <t xml:space="preserve">Инфекционное отделение </t>
  </si>
  <si>
    <t>40 коек</t>
  </si>
  <si>
    <t>15 коек</t>
  </si>
  <si>
    <t>150 коек</t>
  </si>
  <si>
    <t>90 коек</t>
  </si>
  <si>
    <t>ЦСО</t>
  </si>
  <si>
    <t>50 коек</t>
  </si>
  <si>
    <t xml:space="preserve">Отделение химиотерапии </t>
  </si>
  <si>
    <t>Акушерско-гинекологический корпус (родильное отделение, гинекологическое отделение)</t>
  </si>
  <si>
    <t>Хирургическо-терапевтический корпус (хирургическое отделение, терапевтическое отделение)</t>
  </si>
  <si>
    <t>Хирургический корпус (хирургическое отделение)</t>
  </si>
  <si>
    <t>Инфекционный корпус (инфекционное отделение)</t>
  </si>
  <si>
    <t>Главный корпус (хирургическое отделение, поликлиника)</t>
  </si>
  <si>
    <t>Инфекционый корпус (инфекционное отделение)</t>
  </si>
  <si>
    <t>Лабораторный корпус (отделение лаборатории)</t>
  </si>
  <si>
    <t>Кардиологический корпус (кардиологическое отделение)</t>
  </si>
  <si>
    <t>Стационар (ожоговое отделение)</t>
  </si>
  <si>
    <t>Стационар (терапевтическое отделение, гастроэнтерологическое отделение)</t>
  </si>
  <si>
    <t>Корпус 11 (отделение нейрохирургии, сосудистое отделение)</t>
  </si>
  <si>
    <t>Корпус 1 (1 отделение)</t>
  </si>
  <si>
    <t>Корпус 4 (4 отделение)</t>
  </si>
  <si>
    <t>Стационар (инфекционное отделение)</t>
  </si>
  <si>
    <t>Стационар (отделение для новорожденных)</t>
  </si>
  <si>
    <t>Стационар (отделение патологии беременных, родильное отделение, акушерско-обсервационное отделение, отделение новорожденных)</t>
  </si>
  <si>
    <t xml:space="preserve">Морфологическая лаборатория </t>
  </si>
  <si>
    <t xml:space="preserve">Родильный дом </t>
  </si>
  <si>
    <t>Поликлиника (детская поликиника)</t>
  </si>
  <si>
    <t>Корпус В (отделение акушерства и гинекологии, отделение педиатрии)</t>
  </si>
  <si>
    <t>Главный корпус (кардиологическое отделение)</t>
  </si>
  <si>
    <t>36 коек</t>
  </si>
  <si>
    <t>терапев-тический</t>
  </si>
  <si>
    <t>хирурги-ческий</t>
  </si>
  <si>
    <t>10 коек</t>
  </si>
  <si>
    <t>17 коек</t>
  </si>
  <si>
    <t>30 коек</t>
  </si>
  <si>
    <t>инфек-ционный</t>
  </si>
  <si>
    <t>80 коек</t>
  </si>
  <si>
    <t>73 койки</t>
  </si>
  <si>
    <t>20 коек</t>
  </si>
  <si>
    <t>212 коек</t>
  </si>
  <si>
    <t>14 коек</t>
  </si>
  <si>
    <t>76 коек</t>
  </si>
  <si>
    <t>116 коек</t>
  </si>
  <si>
    <t>38 коек</t>
  </si>
  <si>
    <t>58 коек</t>
  </si>
  <si>
    <t>41 койка</t>
  </si>
  <si>
    <t>Главный корпус (хирургическое отделение, акушерско-гинекологическое отделение)</t>
  </si>
  <si>
    <t>25 коек</t>
  </si>
  <si>
    <t>57 коек</t>
  </si>
  <si>
    <t>123 койки</t>
  </si>
  <si>
    <t>85 коек</t>
  </si>
  <si>
    <t>107 коек</t>
  </si>
  <si>
    <t>16 коек</t>
  </si>
  <si>
    <t>62 койки</t>
  </si>
  <si>
    <t>Поликлиника пр.Строителей, 28/1</t>
  </si>
  <si>
    <t>Поликлиника (пункт неотложной помощи) ул.Железнодорожная, 61/69</t>
  </si>
  <si>
    <t>Поликлиника ул.Украинская, 6</t>
  </si>
  <si>
    <t>Главный корпус (приемное отделение, отделение № 1, 3, ЦСО)</t>
  </si>
  <si>
    <t>Главный корпус (Больница 1 очередь) приемный покой, дневной стационар, терапевтическое отделение - 3 эт.)</t>
  </si>
  <si>
    <t>Поликлиника ул.Ламповая, 4</t>
  </si>
  <si>
    <t xml:space="preserve">Поликлиника (пункт неотложной помощи) ул.Б.Горная, д.43 </t>
  </si>
  <si>
    <t>Основной корпус (первичное сосудистое отделение с кабинетом компьютерного томографа, отделение неврологии)</t>
  </si>
  <si>
    <t>Поликлиника (основной корпус)</t>
  </si>
  <si>
    <t xml:space="preserve">Педиатрическое отделение </t>
  </si>
  <si>
    <t>Терапевтический корпус (ремонт системы отопления, детское отделение)</t>
  </si>
  <si>
    <t>305 коек</t>
  </si>
  <si>
    <t>Облицовка стен плиткой, окраска стен, потолков, замена линолеума, замена дверных блоков, сантехнические, электромонтажные работы и другие виды работ согласно ПСД (сметы)</t>
  </si>
  <si>
    <t>117 коек</t>
  </si>
  <si>
    <t>220 коек</t>
  </si>
  <si>
    <t>Стационар (отделение неврологии, эндокринологии, терапии)</t>
  </si>
  <si>
    <t>115 коек</t>
  </si>
  <si>
    <t>Корпус 2 (2 отделение)</t>
  </si>
  <si>
    <t xml:space="preserve">1.Ремонт кровли, замена столяр.изделий, отделочные работы, замена системы отопления и другие виды работ согласно ПСД (сметы) </t>
  </si>
  <si>
    <t>175 коек</t>
  </si>
  <si>
    <t>Поликлиника (пункт нетложной помощи), ул.Увекская, 108</t>
  </si>
  <si>
    <t>Поликлиника, ул.1 Акмолинский пр., 1</t>
  </si>
  <si>
    <t>Поликлиника, ул.2 Акмолинский пр., 1</t>
  </si>
  <si>
    <t>Поликлиника, ул.Больничный, 6</t>
  </si>
  <si>
    <t>Поликлиника, ул.Барнаульская, 6</t>
  </si>
  <si>
    <t>Поликлиника, ул.Энтузиастов, 4</t>
  </si>
  <si>
    <t>Поликлиника (пункт неотложной помощи), ул.Московское шоссе, 3</t>
  </si>
  <si>
    <t>Поликлиника, ул.Космодемьянской, 28</t>
  </si>
  <si>
    <t>Поликлиника, ул.Космодемьянской, 14</t>
  </si>
  <si>
    <t>Поликлиника, ул.Гвардейская, 10</t>
  </si>
  <si>
    <t>Поликлиника, ул.3 Степная, 11</t>
  </si>
  <si>
    <t>Поликлиника, ул.Высокая, 8</t>
  </si>
  <si>
    <t>Поликлиника, ул.Техническая, 14</t>
  </si>
  <si>
    <t>Поликлиника, ул.Танкистов, 201</t>
  </si>
  <si>
    <t>Поликлиника, ул.Безымянная, 6</t>
  </si>
  <si>
    <t>Поликлиника, ул.Ломоносова, 15</t>
  </si>
  <si>
    <t>Поликлиника, ул.4 Прокатная, 4</t>
  </si>
  <si>
    <t>Поликлиника, ул.Вишневая, 6</t>
  </si>
  <si>
    <t>Поликлиника, ул.Вишневая, 4</t>
  </si>
  <si>
    <t>Поликлиника, ул.Лунная, 43а</t>
  </si>
  <si>
    <t>Поликлиника, ул.Саперная, 6</t>
  </si>
  <si>
    <t>Поликлиника, ул.Тулайкова, 6</t>
  </si>
  <si>
    <t>Поликлиника, ул.Пр.50 лет Октября, 73</t>
  </si>
  <si>
    <t>Поликлиника, ул.Мамонтовой, 1</t>
  </si>
  <si>
    <t>Поликлиника, ул.Усть-Курдюмская, 3</t>
  </si>
  <si>
    <t>Поликлиника, ул.Весенняя, 5</t>
  </si>
  <si>
    <t>Поликлиника, ул.Шевыревская, 6</t>
  </si>
  <si>
    <t>Поликлиника, ул.Усть-Курдюмская, 11</t>
  </si>
  <si>
    <t>Поликлиника, ул.Б.Садовая, 106а</t>
  </si>
  <si>
    <t>Поликлиника, ул.Чапаева, 14/26</t>
  </si>
  <si>
    <t>Поликлиника, ул.Астраханская, 138</t>
  </si>
  <si>
    <t>Поликлиника, ул.Б.Садовая, 162</t>
  </si>
  <si>
    <t>Поликлиника, ул.Энтузиастов, 55</t>
  </si>
  <si>
    <t>Поликлиника, ул.Энтузиастов, 28</t>
  </si>
  <si>
    <t>Поликлиника, ул.Тульская, 41</t>
  </si>
  <si>
    <t>Поликлиника, ул.Барнаульская, 8а</t>
  </si>
  <si>
    <t>Поликлиника, ул.Ново-Астраханская, 16/20</t>
  </si>
  <si>
    <t>Поликлиника, ул.7 Динамовский проезд, 49/53</t>
  </si>
  <si>
    <t>Поликлиника, ул.Мичурина, 78</t>
  </si>
  <si>
    <t>Поликлиника, ул.3 Парковый проезд, 43</t>
  </si>
  <si>
    <t xml:space="preserve">
</t>
  </si>
  <si>
    <t>Объемы и источники финансирования (прогнозно), тыс. рублей</t>
  </si>
  <si>
    <t>многопро-фильный</t>
  </si>
  <si>
    <t>24 койки</t>
  </si>
  <si>
    <t>гинеколо-гический</t>
  </si>
  <si>
    <t>ФАП с.Липовка</t>
  </si>
  <si>
    <t>фельд-шерско-акушер-ский пункт</t>
  </si>
  <si>
    <t>педиатри-ческий</t>
  </si>
  <si>
    <t>кардиоло-гический</t>
  </si>
  <si>
    <t>невроло-гический</t>
  </si>
  <si>
    <t>акушерство и гинеко-логия</t>
  </si>
  <si>
    <t>перина-тальный</t>
  </si>
  <si>
    <t>микро-хирургия</t>
  </si>
  <si>
    <t>нейро-хирурги-ческий</t>
  </si>
  <si>
    <t>травма-тологи-ческий</t>
  </si>
  <si>
    <t>250 пос./смену</t>
  </si>
  <si>
    <t>неона-тальный</t>
  </si>
  <si>
    <t>акушер-ство и гине-кология</t>
  </si>
  <si>
    <t>Поликлиника (пункт неотложной помощи), ул.Антонова, д.5</t>
  </si>
  <si>
    <t>Поликлиника ул.Крымский проезд, 4</t>
  </si>
  <si>
    <t>онколо-гический</t>
  </si>
  <si>
    <t>Гамма № 1</t>
  </si>
  <si>
    <t>Гамма № 2</t>
  </si>
  <si>
    <t>200 пос./смену</t>
  </si>
  <si>
    <t>600 пос./смену</t>
  </si>
  <si>
    <t>Лечебный корпус участковой больницы с.Святославка</t>
  </si>
  <si>
    <t>Распоряжение главы администрации района 
от 18.03.2011 
№ 262-р. 
Приказ главного врача 
от 30.11.2011 № 305-п</t>
  </si>
  <si>
    <t>ФАП села Шумейка</t>
  </si>
  <si>
    <t>50 пос./смену</t>
  </si>
  <si>
    <t xml:space="preserve"> Ремонт кровли,замена дверей, замена сантехники, ремонт электрики, замена линолеума, окраска стен, потолков и другие виды работ согласно ПСД (сметы)</t>
  </si>
  <si>
    <t>Главный корпус (неврологическое отделение, отделение травматологии, рентгеновский кабинет, отделение восстановительного лечения, отделение реанимации, отделение хирургии, отделение урологии, отделение терапии, отделение гастроэнтерологии, отделение гнойной хирургии, отделение эндокринологии, лаборатория, помещение ЯМРТ)</t>
  </si>
  <si>
    <t>онкологический</t>
  </si>
  <si>
    <t>ФАП с.Левенка</t>
  </si>
  <si>
    <t>12 пос./ смену</t>
  </si>
  <si>
    <t>Приказ главного врача 
от 15.10.2012 
№ 57-П</t>
  </si>
  <si>
    <t>ФАП с.Григорьевка</t>
  </si>
  <si>
    <t>ФАП с.Горяйновка</t>
  </si>
  <si>
    <t xml:space="preserve">1. Ремонт кровли, замена столяр.изделий, отделочные работы, замена системы отопления и другие виды работ согласно ПСД (сметы) </t>
  </si>
  <si>
    <t>Грачевский ФАП</t>
  </si>
  <si>
    <t>20 пос./ смену</t>
  </si>
  <si>
    <t>октябрь 2012 года</t>
  </si>
  <si>
    <t>16160,7</t>
  </si>
  <si>
    <t>20625,9</t>
  </si>
  <si>
    <t>97 коек</t>
  </si>
  <si>
    <t>Специализированный корпус (неврологическое отделение, офтальмологическое отделение, лаборатория, коридоры, кабинеты 2 этажа, рентгенкабинет,кабинеты, коридоры, гардероб 1 этаж, подвал, ЛОР отделение, офтальмологическое отделение)</t>
  </si>
  <si>
    <t>Стационар (рентгенкабинет, терапевтическое отделение, хирургический кабинет, акушерско-гинекологическое отделение, отделение скорой помощи, детское отделение)</t>
  </si>
  <si>
    <t>Главный корпус (хирургическое отделение, терапевтическое отделение, детское отделение, лаборатория, отделение патологии беременных, скорая помощь (приемное отделение), дневной стационар, инфекционный кабинет, баклаборатория, поликлиника, зубной кабинет)</t>
  </si>
  <si>
    <t>Хирургический корпус (хирургическое отделение с оперблоком и ПИТ, детское отделение (соматическое), детское отделение (инфекционное), родильное отделение, приемное отделение)</t>
  </si>
  <si>
    <t>Здание пищеблока участковой больницы с. Усть-Курдюм</t>
  </si>
  <si>
    <t>декабрь 2012 года</t>
  </si>
  <si>
    <t>Главный корпус (детское отделение, гинекологическое отделение, поликлиника)</t>
  </si>
  <si>
    <t>МБУЗ "Городская больница № 1", г.Балаково</t>
  </si>
  <si>
    <t>МБУЗ "Родильный дом" 
г. Балаково</t>
  </si>
  <si>
    <t>Родильный дом 1 очередь (ЦСО, приемный покой, родовое отделение с операционным блоком, вестибюль, выписная, душевые, вспомогательные помещения, приемный покой родблока и отделения патологии, АХЧ, родовое отделение, отделение мать и дитя, гинекологическое отделение, вспомогательные помещения)</t>
  </si>
  <si>
    <t>МУЗ "Балашовская ЦРБ"</t>
  </si>
  <si>
    <t>МУЗ "Балашовский родильный дом"</t>
  </si>
  <si>
    <t>МУЗ Вольская ЦРБ</t>
  </si>
  <si>
    <t>МУЗ Вольская детская больница</t>
  </si>
  <si>
    <t>МУЗ "Городская больница № 1", г.Энгельс</t>
  </si>
  <si>
    <t>МУЗ "Городская больница № 2", г.Энгельс</t>
  </si>
  <si>
    <t>МУЗ "Перинатальный центр", г. Энгельс</t>
  </si>
  <si>
    <t>МУЗ "Детская городская поликлиника № 1" г.Энгельс</t>
  </si>
  <si>
    <t xml:space="preserve">МУЗ "Энгельсская районная больница" </t>
  </si>
  <si>
    <t>МУЗ "Городская поликлиника № 1" г.Энгельс</t>
  </si>
  <si>
    <t>МУЗ "Городская клиническая больница № 6 имени академика В.Н.Кошелева", г.Саратов</t>
  </si>
  <si>
    <t>Приказ главного врача 
от 16.02.2012 № 56-ос, 
от 26.07.2012№ 143-ОС</t>
  </si>
  <si>
    <t>Главный корпус (хирургическое отделение, терапевтическое отделение, детское отделение, родильное отделение, приемное отделение, рентгенологический кабинет, раздаточная столовая )</t>
  </si>
  <si>
    <t xml:space="preserve"> Ремонт кровли,замена дверей, замена сантехники, замена электрики, замена линолеума, окраска стен, потолков и другие виды работ согласно ПСД (сметы) </t>
  </si>
  <si>
    <t xml:space="preserve">1. Отделочные, сантех-нические, электро-монтажные работы и другие виды работ согласно утвержденной ПСД (сметы). 
2. Ремонт отопления водопровод, канализация , и другие виды работ согласно утвержденной ПСД (сметы) 
 3. Устройство вентиляции и другие виды работ согласно ПСД (сметы) 
 4. Устройство плитки, устройство противопожарных дверей, ремонт и окраска фасада, устройство охранно-пожарной сигнализации, ремонт кровли и другие виды работ согласно ПСД(сметы) </t>
  </si>
  <si>
    <t>Распоряжения главы администра-
ции района 
от 21.01.2011 
№ 9-р, 
от 17.11.2011 
№ 748-р</t>
  </si>
  <si>
    <t>1. Отделочные, сантехнические, электромонтажные работы, ремонт кровли, замена оконных блоков и другие виды работ согласно утвержденной ПСД (сметы) 
2. Ремонт потолков и другие виды работ согласно ПСД (сметы) 
3. Ремонт системы отопления, замена светильников и другие виды работ согласно утвержденной ПСД (сметы)</t>
  </si>
  <si>
    <t>1. Общестроительные, сантехнические, электромонтажные работы, замена окон, дверей, ремонт фасада и другие виды работ согласно утвержденной ПСД (сметы) 
 2. Ремонт наружных откосов, окраска дверных блоков и другие виды работ согласно ПСД (сметы)</t>
  </si>
  <si>
    <t>ГАУ "СРЦЭС" 
от 15.03.2011 
№ 102/1-с</t>
  </si>
  <si>
    <t xml:space="preserve">ГАУ "СРЦЭС" 
от 27.12.2010 
№ 923-с, 
от 16.11.2011 
№ 1123-с </t>
  </si>
  <si>
    <t>Поликлиника № 2</t>
  </si>
  <si>
    <t>Лечебный корпус № 1 (операционный блок, гинекологическое отделение, хирургическое отделение № 2, 3, 4)</t>
  </si>
  <si>
    <t>Общестроительные, сантехнические, электромонтажные работы и другие виды работ согласно ПСД(сметы)</t>
  </si>
  <si>
    <t>Общестроительные, сантехнические, электромонтажные работы, противопожарный водопровод и другие виды работ согласно ПСД (сметы)</t>
  </si>
  <si>
    <t>Общестроительные, электромонтажные работы, замена оконных блоков на ПВХ идругие виды работ согласно ПСД (сметы)</t>
  </si>
  <si>
    <t>Общестроительные, сантехнические, электромонтажные работы, ремонт кровли и другие виды работ согласно ПСД (сметы)</t>
  </si>
  <si>
    <t>Общестроительные, сантехнические, электромонтажные работы, замена оконных и дверных блоков из ПВХ и другие виды работсогласно ПСД (сметы)</t>
  </si>
  <si>
    <t>Ремонт кровли, общестроительные, сантехнические, электромонтажные работы, замена оконных и дверных блоков из ПВХ, ремонт вентиляции, водоснабжения, канализации и другие виды работ согласно ПСД (смеы)</t>
  </si>
  <si>
    <t>Общестроительные, сантехнические, электромонтажные работы, замена оконных и дверных блоков из ПВХ, ремонт кровли и другие виды работ согласно ПСД(сметы)</t>
  </si>
  <si>
    <t>Замена оконных блоков из ПВХ и другие виды работ согласно ПСД (сметы)</t>
  </si>
  <si>
    <t>Общестроительные, электромонтажные работы и другие виды работ согласно ПСД(сметы)</t>
  </si>
  <si>
    <t>Общестроительные, сантехнические работы, ремонт кровли и другие виды работ согласно ПСД (сметы)</t>
  </si>
  <si>
    <t>Общестроительные, сантехнические работы, замена окон на ПВХ и другие виды работ согласно ПСД (сметы)</t>
  </si>
  <si>
    <t>Общестроительные, сантехнические, электромонтажные работы, ремонт фасада и другие виды работ согласно ПСД (сметы)</t>
  </si>
  <si>
    <t>Терапевтический корпус (детское отделение, дневной стационар)</t>
  </si>
  <si>
    <t>Главный корпус (терапевтическое отделение, детское соматическое отделение, лечебно-диагностическое отделение, кровля, техподполье)</t>
  </si>
  <si>
    <t>Общестроительные, замена оконных блоков и другие виды работ согласно ПСД (сметы)</t>
  </si>
  <si>
    <t xml:space="preserve"> </t>
  </si>
  <si>
    <t>Поликлиника (пункт неотложной помощи)</t>
  </si>
  <si>
    <t>Главный корпус</t>
  </si>
  <si>
    <t>42 койки</t>
  </si>
  <si>
    <t>Отделение радиотерапии</t>
  </si>
  <si>
    <t>Пищеблок</t>
  </si>
  <si>
    <t>47 коек</t>
  </si>
  <si>
    <t>1. Отделочные, сантехнические, электромонтажные работы и другие виды работ согласно утвержденной ПСД (сметы) 
2. Ремонт отопления ,замена дверей и другие виды работ согласно утвержденной ПСД (сметы)</t>
  </si>
  <si>
    <t>ГАУ "СРЦЭС"
от 01.06.2011
№ 475-с, 
от 23.09.2011 
№ 915-с</t>
  </si>
  <si>
    <t>ГАУ "СРЦЭС"
от 20.07.2011 
№ 685-с, 
от 21.09.2011 
№ 899-с</t>
  </si>
  <si>
    <t>ГАУ "СРЦЭС"
от 16.05.2011 
№ 356/1-с</t>
  </si>
  <si>
    <t>ГАУ "СРЦЭС"
от 11.07.2011 
№ 656-с, 
от 01.06.2011
 № 472/1-с, 
от 20.09.2011 
№ 885-с</t>
  </si>
  <si>
    <t>ГАУ "СРЦЭС"
от 08.07.2011
№ 651-с</t>
  </si>
  <si>
    <t xml:space="preserve">ГАУ "СРЦЭС"
от 04.05.2011 
№ 303-с, 
от 23.06.2011 
№ 604, 
от 26.05.2011 
№ 430-с, 
от 19.10.2011 
№ 1024-с </t>
  </si>
  <si>
    <t xml:space="preserve">ГАУ "СРЦЭС" 
от 25.04.2011 
№ 256/1-с, 
от 26.07.2011 
№ 695/1-с, 
от 17.11.2011 
№ 1147-С, 
от 15.03.2012 
№ 464-С, 
от 15.03.2012 
№ 462-С, 
от 28.05.2012 
№ 954-С, 
от 18.06.2012 
№ 754-С, 
от 13.07.2012
 № 1292-С </t>
  </si>
  <si>
    <t xml:space="preserve">ГАУ "СРЦЭС"
от 22.06.2011 
№ 597/1-с </t>
  </si>
  <si>
    <t>Приказ главного врача 
№ 316-п от 10.12.2012</t>
  </si>
  <si>
    <t>1. Ремонт кровли, замена столярных изделий, отделочные работы, замена системы отопления, устройство пожарной сигнализации, вентиляции и другие виды работ согласно утвержденной ПСД (сметы) 
2. Установка пластиковых оконных блоков, замена электропроводки , установка светильников и другие виды работ согласно утвержденной ПСД (сметы) 2012 г. Замена дверных блоков, ремонт системы отпления, ремонт штукатурки стен, окраска стен, ремонт полов, устройство противопожарных дверей и другие виды работ согласно ПСД (сметы). Окраска стен ,электромонтажные работы и другие виды работ согласно ПСД (сметы). 
2. Ремонт кровли и фасада и другие виды работ согласно ПСД (сметы)</t>
  </si>
  <si>
    <t>1. Общестроительные, сантехнические, электромонтажные работы и другие виды работ согласно ПСД (сметы) 
2. Установка оконных блоков и др. виды работ согласно ПСД (сметы).3.Установка оконных блоков и др. виды работ согласно ПСД (сметы).2013 год 1.Установка оконных блоков, ремонт канализации и др. виды работ согласно ПСД (сметы).
2. Замена оконных и дверных блоков,  виды работ согласно ПСД (сметы).</t>
  </si>
  <si>
    <t>1. Отделочные, сантехнические, электро-монтажные работы и другие виды работ согласно утвержденной ПСД (сметы) 
2. Ремонт хоз.питьевого водопровода, отопления, канализации и другие виды работ согласно утвержденной ПСД (сметы) 2012 г. Силовое электрооборудование; электроосвещение; технологические работы; пожарная сигнализация; горячее водоснабжение; общестроительные работы (отмостка, крыльца, разные работы) и другие виды работ согласно ПСД (сметы) 
2. Ремонт канализация, электроосвещения, водопровода и другие виды работ согласно ПСД (сметы).</t>
  </si>
  <si>
    <t xml:space="preserve">1. Отделочные, сантехнические, электромонтажные работы и другие виды работ согласно ПСД (сметы) 
2. Замена оконных блоков на блоки из ПВХ и другие виды работ согласно ПСД (сметы.) 2012 г. 
1. Замена деревянных оконных блоков на блоки из ПВХ (4 этажа) и другие виды работ согласно ПСД (сметы) 
2. Замена дверей, замена плитки, замена холодного и горячего водоснабжения, замена раковин, замена смесителей замена электропроводки, замена светильников и другие виды работ согласно ПСД (сметы). 
3. установка дверных и оконных блоков из ПВХ; замена системы холодного и горячего водоснабжения; прокладка трубопроводов на водоснабжение; замена элекропроводки и другие виды работ согласно ПСД (сметы) </t>
  </si>
  <si>
    <t>Распоряжение главы администрации района 
от 15.03.2011 № 88-р, 
от 24.05.2011№ 217-р, 
от 29.07.2011 № 959-П, 
постановление 
от 07.11.2011
№ 1206, 
от 01.12.2011 
№ 1282. 
Приказ главного врача 
от 24.01.2012 № 91, 
от 15.06.2012 № 67 
от 25.09.2012 № 116  
от 08.05.2013г. № 211.</t>
  </si>
  <si>
    <t>1. Отделочные, сантехнические, электро-монтажные работы и другие виды работ согласно утвержденной ПСД (сметы). 
2. Замена сантехнических приборов и другие виды работ согласно утвержденной ПСД (сметы) 
3. Другие виды работ согласно ПСД (сметы) 
4. Замена отопления, электроосвещения,внутреняя и наружняя отделка здания и другие виды работ согласно ПСД (сметы) 
5. Устройство полов из линолеума, облицовка стен ГКЛ, окраска стен и другие виды работ согласно ПСД (сметы). 
6. Установка дверей и другие виды работ согласно ПСД (сметы) 
7. ремонт фасада и другие виды работ согласно ПСД (сметы) 
2013 год 
1.Облицовка стен гкл и плиткой и другие виды работ согласно ПСД (сметы) 
2. Облицовка половой плиткой и другие виды работ согласно ПСД (сметы).</t>
  </si>
  <si>
    <t>1. Ремонт кровли и другие виды работ согласно ПСД (сметы)
2. Замена оконных блоков, ремонт системы отопления, ремонт штукатурки стен, окраска стен, ремонт полов и другие виды работ согласно ПСД (сметы) 
3. Замена электропроводки, светильников и другие виды работ согласно ПСД(сметы) 
4. Окраска стен и потолков и другие виды работ согласно ПСД(сметы) 
5. Окраска стен и потолков, установка дверей, установка светильников, ремонт вентиляции,  и другие виды работ согласно ПСД (сметы) 
2013 год. 1. Окраска стен и потолков, установка дверей, установка светильников, ремонт вентиляции, ремонт фасада и другие виды работ согласно ПСД (сметы) 
2. Ремонт фасада и другие виды работ согласно ПСД (сметы)</t>
  </si>
  <si>
    <t>1.Ремонт кровли, общестроительные, сантехнические работы, ремонт канализации, водопровода, электромонтажные работы, замена окон, дверей и другие виды работ согласно ПСД (сметы) 
2.Ремонт кровли и другие виды работ согласно ПСД (сметы) замена электропроводки, электроосветительного оборудования. 
3.Ремонт цементной стяжки, замена покрытия полов и другие виды работ согласно ПСД (сметы) 
4. штукатурные работы, окраска стен и потолков, замена облицовочной и керамическрй плитки и другие виды работ согласно ПСД (сметы) 2013 год 
1. Ремонт кровли и другие виды работ согласно ПСД (сметы). 
2. Замена окон и дверей и другие виды работ согласно ПСД (сметы). 
3. Замена окон  и другие виды работ согласно ПСД (сметы)</t>
  </si>
  <si>
    <t xml:space="preserve">1. Общестроительные, сантехнические, электромонтажные работы и другие виды работ согласно ПСД (сметы). 
2. Установка оконых блоков из ПВХ профилей поворотных (откидных), установка блоков из ПВХ в наружных и внутренных дверных проемах в каменных стенах, штукатурные работы, окраска стен и потолков, замена облицовочной и керамическрй плитки и другие виды работ согласно ПСД (сметы). 
3. Ремонт цементной стяжки, замена покрытия полов и другие виды работ согласно ПСД (сметы). 2013 год. 
1. Замена окон и дверей, ремонт отделки стен и другие виды работ согласно ПСД (сметы) </t>
  </si>
  <si>
    <t xml:space="preserve">1. Отделочные, сантехнические, электромонтажные работы и другие виды работ согласно ПСД (сметы) 
2. Замена оконных блоков и другие виды работ согласно ПСД (сметы) 2012 г. 
1. Замена канализационных систем, систеты тепло-водоснабжения и другие вибы работ согласно ПСД (сметы)
2. Замена оконных блоков и другие виды работ согласно ПСД (сметы). 
3. Замена дверных блокови другие виды работ согласно ПСД (сметы) </t>
  </si>
  <si>
    <t>1. Общестроительные, отделочные, сантехнические, электромонтажные работы, ремонт кровли, замена окон и другие виды работ согласно ПСД (сметы) 
2. Замена дверей и другие виды работ согласно ПСД (сметы) 2012 г. Устройство вытяжной вентиляции и другие виды работ согласно ПСД (сметы) 
2. Ремонт штукатурки стен, облицовка стен плиткой, окраска стен и потолков, устройство покрытий полов из линолеума и керамической плитки, сметна трубопроводов канализации, смена санитарных приборов, смена электропроводки, осветительных приборов, и другие виды работ согласно ПСД (сметы) 
3. Ремонт откосов и другие виды работ согласно ПСД (сметы) 2013 год Ремонт штукатурки стен, облицовка стен плиткой, окраска стен и потолков, устройство покрытий полов из линолеума и керамической плитки, смена трубопроводов канализации, смена санитарных приборов, смена электропроводки, осветительных приборов, ремонт фасада, входов и крылец и другие виды работ согласно ПСД (сметы) 
2. Устройство полов из плитки и другие виды работ согласно ПСД (сметы)</t>
  </si>
  <si>
    <t>1. Общестроительные, сантехнические, электромонтажные работы и другие виды работ согласно ПСД (сметы) 
2. Ремонт кровли и другие виды работ согласно ПСД (сметы) 2013 год 
1. Ремонт кровли и другие виды работ согласно ПСД (сметы).
2. Ремонт кровли и другие виды работ согласно ПСД (сметы)</t>
  </si>
  <si>
    <t>1. Общестроительные, сантехнические, электромонтажные работы, замена окон, дверей, ремонт вентиляции и другие виды работ согласно ПСД (сметы) Ремонт вентиляции и другие виды работ согласно ПСД (сметы) Сантехнические, электромонтажные, отделочные работы, другие виды работ согласно ПСД (сметы) Ремонт полов, штукатурки стен и другие работы согласно ПСД (сметы) 2013 год 
1. Ремонт вентиляции и другие виды работ согласно ПСД (сметы) 
2. Установка двери и другие виды работ согласно ПСД (сметы). 
3. Ремонт кровли и другие виды работ согласно ПСД (сметы)</t>
  </si>
  <si>
    <t xml:space="preserve">1. Общестроительные, сантехнические, электромонтажные работы, замена оконных и дверных блоков и другие виды работ согласно ПСД (сметы) 
2. Смена внутренних трубопроводов водоснабжения и канализации и другие виды работ согласно ПСД (сметы) 
2012 г. 
1. Замена дверных блоков и другие виды работ согласно ПСД (сметы) 
2. Облицовка кафельной плиткой покраска стен полы - грунтовка, стяжка, настил линолеума </t>
  </si>
  <si>
    <t>Распоряжение 
главы администрации района 
от 17.03.2011 № 78-р, 
от 20.10.2011 № 311-р, 
приказ гл. врача 
от 26.07.2012 № 888, 
от 17.09.2012 № 1015, 
от 11.10.2012 № 1092, 
от 30.10.2012 № 1153</t>
  </si>
  <si>
    <t>Постановление главы администрации от 14.03.2012 
№ 1194. 
Приказ главного врача 
от 07.03.2012
 № 112/1, 
от 22.05.2012
 № 196/1, от 17.09.2012 
№ 210/1 № 201/2</t>
  </si>
  <si>
    <t>Приказ комитета здравоохранения г.Саратова 
от 10.12.2010 
№ 686, 
от 11.10.2011 
№ 559</t>
  </si>
  <si>
    <t>1. Общестроительные, сантехнические, электромонтажные работы и другие виды работ согласно ПСД (сметы). 2 Облицовка стен плиткой, окраска стен, замена линолеума, замена дверных блоков и другие виды работ согласно ПСД (сметы) 3. Окраска стен, потолков и другие виды работ согласно ПСД (сметы)</t>
  </si>
  <si>
    <t>1. Общестроительные, сантехнические, электромонтажные работы, замена оконных и дверных блоков из ПВХ и другие виды работ согласно ПСД (сметы) 2. Окраска стен и другие виды работ согласно ПСД (сметы)</t>
  </si>
  <si>
    <t xml:space="preserve">1. Отделочные работы, замена дверей, сантехнические, электромонтажные работы и другие виды работ согласно утвержденной ПСД (сметы) 
2.Отделочные работы, электромонтажные работы, замена дверей и другие виды работ согласно ПСД( сметы) 
3. Вентиляция облицовка стен плиткой и другие виды работ согласно ПСД (сметы) 2012 г. 
Ремонт фасада и другие виды работ согласно ПСД (сметы) 
2. Облицровка стен плиткой, замена дверей и другие виды работ согласно ПСД (сметы) 
3. Вентиляция, облицовка стен плиткой, замена электропроводки и другие виды работ согласно ПСД (сметы) 4.Утепление, облицовка фасада и другие виды работ согласно ПСД (сметы) </t>
  </si>
  <si>
    <t xml:space="preserve">1. Отделочные работы, замена дверей, окон, сантехнические, электромонтажные работы, ремонт вентиляции идругие виды работ согласно ПСД (сметы) 2 Замена провода группового осветительных сетей, отбивка штукатурки с поверх.стен, демонтаж оконных коробок, ремонт штукат.потолков, сплошное выравнивание, ремонт дверей и другие виды работ согласно ПСД (сметы) </t>
  </si>
  <si>
    <t>1. Отделочные работы, замена окон, сантехнические работы, ремонт отопления, ремонт кровли и другие виды работ согласно ПСД (сметы) 2012 г. 
1. Отделка стен и потолков, замена канализационных водопроводных труб,санитарно-технич. оборудования, замена входных дверей на ПВХ и металл, и др. виды работ,согласно ПСД (сметы) 
2. Замена двери и другие работы согласно ПСД (сметы). 
3. Замена входных дверей на ПВХ и металлические противопожарные в отделениях № 2,4, и др. виды работ, согласно ПСД (сметы)</t>
  </si>
  <si>
    <t>1. Замена окон, общестроительные, сантехнические, отделочные, электромонтажные работы и другие виды работ согласно утвержденной ПСД (сметы). 2012 г. 
1. Ремонт кровли замена окон, укладка плитки,замена электропроводки, штукатурка, окраска стен и другие виды работ согласно ПСД (сметы) 
2. Ремонт кровли и другие виды работ согласно ПСД (сметы).
3. Установка дверных блоков и другие виды работ согласно ПСД (сметы).</t>
  </si>
  <si>
    <t>1. Общестроительные, сантехнические, электромонтажные работы, замена оконных и дверных блоков из ПВХ, ремонт кровли и другие виды работ согласно ПСД (сметы) 
2. Ремонт автоматической пожарной сигнализации и другие виды работ согласно ПСД (сметы) 
3. Окраска стен и потолков с ремонтом штукатурки стен, замена сантехиники, электромонтажные работы и другие виды работ согласно ПСД (ссметы) 2013 год: ремонт системы вентиляции, замена линолеума, окраска стен, потолков, сантехнические, электромонтажные работы, замена окон на ПВХ и другие виды работ согласно ПСД (сметы)</t>
  </si>
  <si>
    <t>1. Облицовка стен плиткой, окраска стен, потолков, замена линолеума, замена дверных блоков, сантехнические, электромонтажные работы и другие виды работ согласно ПСД (сметы) 
2. Замена линолеума, окраск стен, потолков и другие виды работ согласно ПСД (сметы)</t>
  </si>
  <si>
    <t>1. Общестроительные, сантехнические, электромонтажные работы, замена оконных и дверных блоков из ПВХ и другие виды работ согласно ПСД (сметы) 
2. Ремонт вентиляции и другие виды работ согласно ПСД (сметы) 
3. Замена линолеума, окраск стен, потолков и другие виды работ согласно ПСД (сметы)</t>
  </si>
  <si>
    <t>Приказ комитета здравоохранения г.Саратова 
от 10.12.2010 
№ 686, 
от 18.06.2012 
№ 380. 
Приказ главного врача 
от 26.11.2011 № 184, 
от 20.11.2012 № 121   
от 27.05.2013 №84</t>
  </si>
  <si>
    <t>1. Общестроительные, сантехнические, электромонтажные работы, замена оконных и дверных блоков из ПВХ, ремонт кровли, ремонт системы пожаротушения и другие виды работ согласно ПСД (сметы) 
2. Облицовка стен плиткой, окраска стен, замена линолеума, замена дверных блоков и другие виды работ согласно ПСД (сметы) 
3. Окраска стен и потолков с ремонтом штукатурки стен, замена сантехиники, электромонтажные работы и другие виды работ согласно ПСД (сметы) 
4. Облицовка стен плиткой, замена светильников, окраска потолоков и другие виды работ согласно ПСД (сметы) 2013 год: ремонт системы вентиляции, замена линолеума, окраска стен, потолков, сантехнические, электромонтажные работы, замена окон на ПВХ и другие виды работ согласно ПСД (сметы)</t>
  </si>
  <si>
    <t>1. Общестроительные, сантехнические, электромонтажные работы, замена оконных и дверных блоков из ПВХ, ремонт кровли и другие виды работ согласно ПСД (сметы)
2.Облицовка стен плиткой, окраска стен, замена линолеума, замена дверных блоков, и другие виды работ согласно ПСД (сметы) 
3. Окраска стен, облицовка стен плиткой и другие виды работ согласно ПСД (сметы)</t>
  </si>
  <si>
    <t>1. Облицовка стен плиткой, окраска стен, потолков, замена линолеума, замена дверных блоков, сантехнические, электромонтажные работы и другие виды работ согласно ПСД (сметы) 
2. Окраска стен, электромонтажные работы и другие виды работ согласно ПСД (сметы)</t>
  </si>
  <si>
    <t>1. Общестроительные, сантехнические, электромонтажные работы и другие виды работ согласно ПСД (сметы) 
2. Замена окнных и дверных блоков из ПВХ, отделочные работы, и другие виды работ согласно ПСД (сметы)</t>
  </si>
  <si>
    <t>1. Общестроительные, сантехнические, электромонтажные работы, замена оконных и дверных блоков из ПВХ, ремонт кровли, ремонт системы пожарной сигнализации, ремонт теплового узла и другие виды работ согласно ПСД (сметы) 
2. Окраска потолков и другие виды работ согласно ПСД (сметы)</t>
  </si>
  <si>
    <t>1. Общестроительные, сантехнические, электромонтажные работы, замена оконных и дверных блоков из ПВХ и другие виды работ согласно ПСД (сметы) 
2. Замена окон из ПВХ и другие виды работ согласно ПСД (сметы)</t>
  </si>
  <si>
    <t>1. Общестроительные, сантехнические, электромонтажные работы и другие виды работ согласно ПСД (сметы) 
2. Замена дверей и другие виды работ согласно ПСД (сметы)</t>
  </si>
  <si>
    <t>1. Общестроительные, сантехнические, электромонтажные работы, ремонт кровли идругие виды работ согласно ПСД (сметы) 
2.Отделочные работыи другие виды работ согласно ПСД (сметы)</t>
  </si>
  <si>
    <t>1. Общестроительные, сантехнические, электромонтажные работы и другие виды работ согласно ПСД (сметы) 
2. Замена окон на ПВХ и другие виды работ согласно ПСД (сметы)</t>
  </si>
  <si>
    <t>1. Общестроительные, сантехнические, электромонтажные работы, противопожарный водопровод и другие виды работ согласно ПСД(сметы) 
2. Окраска стен, потолков, облицовка стен плиткой, замена сантехники и другие виды работ согласно ПСД (сметы). 2013 год: замена линолеума, окраска стен, потолков, сантехнические, электромонтажные работы, замена дверей и другие виды работ согласно ПСД (сметы)</t>
  </si>
  <si>
    <t>1. Общестроительные, сантехнические, электромонтажные работы, ремонт кровли, замена окон на ПВХ и другие виды работ согласно ПСД (сметы) 
2. Общестроительные работы и другие виды работ согласно ПСД (сметы)</t>
  </si>
  <si>
    <t>1. Общестроительные, сантехнические, электромонтажные работы, ремонт кровли, замена окон на ПВХ и другие виды работ согласно ПСД (сметы) 
2. Окраска стен и другие виды работ согласно ПСД (сметы)</t>
  </si>
  <si>
    <t>Приказ комитета здраво-охраненния г.Саратова 
от 10.12.2010 № 686</t>
  </si>
  <si>
    <t>1. Общестроительные, сантехнические, электромонтажные работы и другие виды работ согласно ПСД(сметы) 
2. Облицовка стен плиткой, замена светильников, окраска потолоков и другие виды работ согласно ПСД (сметы)</t>
  </si>
  <si>
    <t>Приказ министерства здравоохранения области 
от 25.03.2011 
№ 360. 
Приказ главного врача 
от 13.12.2011 
№ 334. 
Приказ директора 
№ 334 
от 13.12.2011. 
Приказ директора 
№ 334 от 13.12.2011. 
Приказ директора 
№ 370/псд 
от 23.07.2012; 
приказ директора 
№ 395/псд 
от 03.08.2012; 
приказ директора 
№ 436/псд 
от 30.08.2012; 
приказ 
№ 445/псд 
от 05.09.2012; 
приказ директора 
№ 499/псд 
от 27.09.2012</t>
  </si>
  <si>
    <t xml:space="preserve">Приказ министерства здравоохранения области 
от 25.03 2011 № 360, 
приказ главного врача
 от 25.04.2011 № 115а, 
от 18.11.2011№ 177/1, 
от 14.11.2011 № 175, 
от 15.03.2012 
№ 51а, 52а, 
от 28.05.2012 № 88, 
от 18.06.2012 № 99, 
от 14.07.2012 № 109, 
от 15.09.2012 № 137/1, 
от 11.09.2012 № 135/а, 
от 29.10.2012 № 156, 
от 22.11.2012 № 162/а </t>
  </si>
  <si>
    <t>ГАУ "СРЦЭС"
от 15.06.2011 
№ 566/1-с</t>
  </si>
  <si>
    <t>1. Ремонт кровли, вентиляции, общестроительные, сантехнические, электромонтажные работы и другие виды работ согласно ПСД (сметы) 
2. Электромонтажные работы, устройство перегородок, окраска стен, утепление кровли и другие виды работ согласно ПСД (сметы).</t>
  </si>
  <si>
    <t>1. Общестроительные, сантехнические, электромонтажные работы и другие виды работ согласно ПСД (сметы) 
2. Установка окон ПВХ, ремонт фасада, внутреняя отделка, замена водоснабжения. Замена канализации, электромонтажные работы, ремонт отмостки и др. виды работ согласно ПСД (сметы).</t>
  </si>
  <si>
    <t>1. Общестроительные, сантехнические, электромонтажные работы и другие виды работ согласно ПСД (сметы) 
2. Установка окон ПВХ, электромонтажные работы, ремонт фасада, усиление. Замена водоснабжения и канализации, перенос теплотрассы и др. виды работ согласно ПСД (сметы).</t>
  </si>
  <si>
    <t>Приказ главного врача 
от 20.11.2011 № 370-п, 
от 26.09.2012 № 144, 
от 03.09.2012 № 378, 
от 30.09.2012 № 144б, 
от 11.10.2012 № 151а</t>
  </si>
  <si>
    <t>1. Общестроительные, сантехнические, электромонтажные работы и другие виды работ согласно ПСД (сметы) 
2. ремонт фасада и другие виды работ согласно ПСД (сметы)</t>
  </si>
  <si>
    <t>1. Общестроительные, сантехнические, электромонтажные работы и другие виды работ согласно ПСД (сметы) 
2. Ремонт фасада и другие виды работ согласно сметной документации 
3.Ремонт откосов и другие виды работ согласно ПСД (сметы)</t>
  </si>
  <si>
    <t>1. Ремонт кровли, отделочные, общестроительные, сантехнические, электромонтажные работы и другие виды работ согласно ПСД (сметы). 
2. Замена канализации, водопровода, отопления, окон, дверей, отделочные работыи другие виды работ согласно ПСД (сметы). 
3. Ремонт штукатурки стен, ремонт кровли, окраска стен и потолков и другие виды работ согласно ПСД (сметы)</t>
  </si>
  <si>
    <t>гине-
кологи-ческий</t>
  </si>
  <si>
    <t>педиат-ричес-
кий</t>
  </si>
  <si>
    <t>педиат-рический 
и аку-шерский</t>
  </si>
  <si>
    <t>ГУЗ Саратовской области "Медико-санитарная часть городского округа 
ЗАТО Светлый"</t>
  </si>
  <si>
    <t>МБУЗ "Детская городская больница 
№ 1" г. Балаково</t>
  </si>
  <si>
    <t>много-
про-фильный</t>
  </si>
  <si>
    <t>МУЗ "Городская детская больница", 
г. Балашов</t>
  </si>
  <si>
    <t>Стационар 
(1 педиатрическое отделение, 2 педиатрическое отделение)</t>
  </si>
  <si>
    <t>МУЗ "Городская детская больница", 
г.Энгельс</t>
  </si>
  <si>
    <t>МУЗ "Городская поликлиника № 4", 
г.Энгельс</t>
  </si>
  <si>
    <t>МУЗ "Детская городская 
больница № 4", г.Саратов</t>
  </si>
  <si>
    <t>МУЗ "Родильный 
дом № 2", г.Саратов</t>
  </si>
  <si>
    <t>МУЗ "Детская городская 
поликлиника №  4", г.Саратов</t>
  </si>
  <si>
    <t>июнь 2011 года</t>
  </si>
  <si>
    <t>май 2011 года</t>
  </si>
  <si>
    <t>сен-тябрь 2012 года</t>
  </si>
  <si>
    <t>ноябрь 2012 года</t>
  </si>
  <si>
    <t>март 2012 года</t>
  </si>
  <si>
    <t>июль 2011 года</t>
  </si>
  <si>
    <t>август 2011 года</t>
  </si>
  <si>
    <t>август 2012 года</t>
  </si>
  <si>
    <t>октябрь 2011 года</t>
  </si>
  <si>
    <t>сентябрь 2012 года</t>
  </si>
  <si>
    <t>сен-тябрь 2011 года</t>
  </si>
  <si>
    <t>май 2013 года</t>
  </si>
  <si>
    <t>ок-
тябрь 2012 года</t>
  </si>
  <si>
    <t>сен-
тябрь 2012 года</t>
  </si>
  <si>
    <t>сен-
тябрь 2011 года</t>
  </si>
  <si>
    <t>сентябрь 2011 года</t>
  </si>
  <si>
    <t>июнь 2012 года</t>
  </si>
  <si>
    <t>май 
2011 года</t>
  </si>
  <si>
    <t>май 
2012 года</t>
  </si>
  <si>
    <t>июнь 
2013 года</t>
  </si>
  <si>
    <t>Общестроительные, отделочные, сантехнические, электромонтажные работы, ремонт кровли, отделочные работы и другие виды работ согласно ПСД (сметы) 2012 г. Ремонт фасада, устройство хозпитьевого водопровода, устройство приточнор-вытяжной вентиляции, установка водонагревателей, капитальный ремонт лестничных маршей и другие виды рабт согласно ПСД (сметы)</t>
  </si>
  <si>
    <t xml:space="preserve">1. Сантехнические работы (водопровод, горячее водоснабжение, канализация, отопление) 
2. Замена оконных блоков и другие виды работ согласно ПСД (сметы) 
3.Окраска стен и другие виды работ согласно ПСД (сметы) </t>
  </si>
  <si>
    <t>1.Общестроительные, отделочные, сантехнические, электромонтажные работы, замена окон, дверей и другие виды работ согласно ПСД (сметы). 
2. Замена оконных блоков, замена трубопроводов и другие виды работ согласно ПСД (сметы). 
3. Облицовка стен плиткой и другие виды работ согласно ПСД (сметы)</t>
  </si>
  <si>
    <t>1. Общестроительные, отделочные работы, сантехнические, электро-монтажные работы, замена окон и дверей, ремонт кровли и другие виды работ согласно ПСД (сметы) 
2. Ремонт полов, стен, потолков, замена дверей и другие виды работ согласно ПСД (сметы). 2012 г. Ремонт отопления, электромонтажные работы и другие виды работ согласно ПСД (сметы) 
2. Замена окнных блоков, ремонт штукатурки стен, окраска стен, ремонт полов, разборка проемов, установка дверных проемов, замена системы отопления,замена светильников, электромонтажные работы и другие виды работ согласно ПСД (сметы) 
3. Ремонт штукатурки стен, окраска стен, разборка проемов, кладка отдельных участков стен, снятие наличников, установка дверных проемов, замена системы отопления,замена светильников и другие виды работ согласно ПСД (сметы)</t>
  </si>
  <si>
    <t xml:space="preserve">Ремонт кровли, замена столяр.изделий, отделочные работы, замена системы отопления и другие виды работ согласно ПСД (сметы) </t>
  </si>
  <si>
    <t xml:space="preserve">Постанов-
ление главы администрации 
от 28.11.2011 № 792. 
Приказ главного врача 
от 23.11.2011 № 205-п постановление главы администрации 
от 29.10.2012 № 329-р, Приказ гл. врача 
от 20.07.2012 № 143-п 
от 12.09.2012 № 168-п, 
от 06.12.2012 № 182-п </t>
  </si>
  <si>
    <t xml:space="preserve">Распоряжение главы администрации 
от 15.03.2012 № 40-р. 
Приказ главного врача 
от 03.11.2011 № 197-б; 
№ 19 от 04.02.2013г. </t>
  </si>
  <si>
    <t>ГАУ "СРЦЭС" 
от 17.08.2010 
№ 307-с, 
ГАУ "СРЦЭС"
от 11.10.2011 
№ 985-с</t>
  </si>
  <si>
    <t xml:space="preserve">Распоряжение главы администрации райна 
от 14.03.2011 
№ 143-р, 
постановление 
от 02.11.2011 
№ 1558, 
приказ главного врача 
от 24.01.2011 
№ 32, 
приказ главного врача 
от 20.02.2012 
№ 61/1, 
постановление главы администрации Калиининского МР 
от 01.08.2012 
№ 1159 приказ главного врача от 25.09.2012 
№ 254 , 
от 04.10.2012 
№ 267/1 
от 20.11.2012 
№ 297 </t>
  </si>
  <si>
    <t xml:space="preserve">1. Отделочные, устройство перегородок, канализации, сантехнические, электромонтажные работы, замена оконных блоков и другие виды работ согласно ПСД (сметы). 
2. Ремонт полов, окраска стен и другие виды работ согласно ПСД (сметы). 
3. штукатурка стен, потолков; малярные работы; установка дверных и оконных блоков из ПВХ; замена системы холодного и горячего водоснабжения; прокладка трубопроводов на водоснабжение; замена элекропроводки и другие виды работ согласно ПСД (сметы) </t>
  </si>
  <si>
    <t>ГАУ "СРЦЭС" от 17.03.2011 № 0119/1-11/РГЭ-0105/02, 
№ 0119/1-11/РГЭ-0105/02 ГАУ "СРЦЭС"</t>
  </si>
  <si>
    <t xml:space="preserve">Распоряжение главы администрации района 
от 17.02.2011 
№ 162-р. 
Приказ главного врача 
от 21.09.2011 
№ 108/4-П, 
от 29.12.2011 
№ 152-п, 
от 15.06.2012 
№ 81-п от 04.10.12 
№ 131/1-П </t>
  </si>
  <si>
    <t>1. Общестроительные, сантехнические, электромонтажные работы, замена окон, дверей, отделочные работы и другие виды работ согласно ПСД (сметы). 
2. Ремонт кровли, ремонт перекрытий техподполья и другие виды работ согласно ПСД (сметы) 2012 г. 
3. Общестроительные работы: кирпичная кладка перегородок, штукатурка стен, установка дверных блоков, малярные работы, потолочные работы "Армстронг". Дргие виды работ согласно ПСД (сметы). 
4. Ремонт фасада, замена электрики, окраска стен и другие виды работ согласно ПСД 5.Окраска стен и другие виды работ согласно ПСД.(сметы)</t>
  </si>
  <si>
    <t xml:space="preserve"> Ремонт кровли, замена окон и дверей, ремонт вентиляции, и другие виды работ согласно ПСД (сметы)</t>
  </si>
  <si>
    <t>Приказ главного врача 
от 02.02.2012 № 28 
от 12.03.2012.№ 77, 
от 14.05.2012 № 108, 
от 21.06.2012 № 123, 
от 02.07.2012 № 126, 
от 10.07.2012 № 128, 
от 27.08.2012 № 150, 
от 06.10.2012 № 167, 
от 27.11.2012 № 183, 
от 27.11.2012 № 184, 
от 04.12.2012 № 189</t>
  </si>
  <si>
    <t>1. Общестроительные, сантехнические, электромонтажные работы и другие виды работ согласно ПСД (сметы). 
2. Замена дверных и оконных блоков и другие виды работ согласно ПСД (сметы)</t>
  </si>
  <si>
    <t>Замена санитарно-технических приборов, окраска стен и потолка, замена оконных блоков и другие виды работ согласно ПСД (сметы)</t>
  </si>
  <si>
    <t>приказ главного врача 
от 05.09.2012 № 109/б 
от 21.11.2012 № 182</t>
  </si>
  <si>
    <t>Распоряжение главы района от 09.02.2011 
№ 74-р, от 08.11.2011 
№ 697-р. Приказ главного врача от 30.12.2011 
№ 518</t>
  </si>
  <si>
    <t xml:space="preserve">Распоряжение главы администрации района 
от 14.03.2011 
№ 138-р, 
от 16.11.2011 
№ 172/1. Распоряжение главы администрации 
и района от 30.10.2012 
№ 740.
Приказ главного врача 
от 10.01.2012 
№ 1/10, 
от 15.06.2012 № 72 
от 19.10. 2012 № 121/1 
от 07.12.2012 № 133 </t>
  </si>
  <si>
    <t>1. Общестроительные, сантехнические, электромонтажные работы и другие виды работ согласно ПСД (сметы). 
2. Покраска стен, замена оконных блоков и другие виды работ согласно ПСД (сметы). 
3. Ремонт водопровода, канализации, ремонт потолков, полов и другие виды работ согласно ПСД (сметы)</t>
  </si>
  <si>
    <t>1. Общестроительные, сантехнические, электромонтажные работы и другие виды работ согласно ПСД (сметы) 2012 г.
2. Ремонт потолков, и другие виды работ согласно ПСД (сметы) 
3. Покраска стен, электромонтажные работы, монтаж канализации, монтаж системы отопления, монтаж системы водоснабжения, водотведения, и другие виды работ согласно ПСД (сметы) 
4. Окраска стен, потолков и другие виды работ согласно ПСД (сметы)</t>
  </si>
  <si>
    <t>ГАУ "СРЦЭС" от 08.04.2011 
№ 153-с</t>
  </si>
  <si>
    <t>Распоряжение главы администрации района от 28.02.2011 
№ 150-р(а), 
от 16.09.2011 № 346. Приказ главного врача 
от 7.11.2011 № 121/2</t>
  </si>
  <si>
    <t>1. Ремонт кровли. 
2. Ремонт кровли</t>
  </si>
  <si>
    <t>1. Общестроительные, сантехнические, электромонтажные работы и другие виды работ согласно ПСД (сметы) 
2. Замена дверных и оконных блоков и другие виды работ согласно ПСД (сметы)</t>
  </si>
  <si>
    <t xml:space="preserve">Приказ главного врача 
от 11.01.2012 № 5
от 08.10.2012 г. № 195 
от 30.11.2012 г № 268 </t>
  </si>
  <si>
    <t xml:space="preserve">Приказ главного врача 
от 20.02.2012 № 89, 
от 03.12.2012 № 317, 
от 27.06.2012 № 203, 
от 19.09.2012 № 261 </t>
  </si>
  <si>
    <t>1. Общестроительные, сантехнические, электромонтажные работы и другие виды работ согласно ПСД (сметы) 
2. Облицовка стен плиткой, окраска стен и другие виды работ согласно ПСД (сметы)</t>
  </si>
  <si>
    <t>1. Общестроительные, сантехнические, электромонтажные работы и другие виды работ согласно ПСД (сметы) 
2. Ремонт штукатурки стен, облицовка стен плиткойи другие виды работ согласно ПСД (сметы)</t>
  </si>
  <si>
    <t>Распоряжение главы администрации района 
от 11.03.2011
№ 27-р. 
Приказ главного врача 
от 08.06.2012 
№ 69 
от 24.08.2012 
№ 90 от 31.10.2012 
№ 276а, 
Приказ главного врача   от 05.02.2013 №52А, 
от 20.07.2013г. 
№ 62</t>
  </si>
  <si>
    <t>ГАУ "СРЦЭС" от 31.12.2001 
№ 1084-с</t>
  </si>
  <si>
    <t>Постановление главы администрации района 
от 28.02.2011 
№ 340, 
от 31.08.2011 
№ 1031. 
Приказ главного врача 
от 11.01 2012 
№ 35 
от 20.08.2012
 № 126-П от 19.11.2012
 № 209</t>
  </si>
  <si>
    <t xml:space="preserve">1.Отделочные, сантехнические, электромонтажные работы,ремонт вентиляции, и другие виды работ согласно утвержденной ПСД (сметы) 
2. Замена окон и дверей, ремонт фасада и другие виды работ согласно утвержденной ПСД (сметы) 2012 г. Ремонт системы водоснабжения, отопления, канализации, вентиляции и другие виды работ согласно ПСД (сметы) 
3. Ремонт штткатурки, малярные работы, замена линолеума, замена электропроводки и другие виды работ согласно ПСД (сметы) 
4. Вентиляция, устройство метал.ограждений с поручнями, ремонт штукатурки, устройство покрытий из линолеума и другие виды работ согласно ПСД (сметы) </t>
  </si>
  <si>
    <t>Распоряжение главы администрации района 
от 09.02.2011 № 39-р приказ главного врача 
от 26.01.2011 № 21 
от 14.03.2012 № 35 
от 12.04.2012 № 48, 
от 13.09.2012 № 95  
от 06.05.2013 № 90 
от 25.07. 2013 № 131</t>
  </si>
  <si>
    <t xml:space="preserve">Приказ главного врача 
от 10.01.2012 № 12 
от 10.10.2012 № 107, 
от 20.11.2012 № 149, 
от 23.11.2012 № 152    
от 06.05.2013г №90 </t>
  </si>
  <si>
    <t>Распоряжения главы администрации района 
от 11.03.2011 
№ 52-р,
от 13.09.2011 
№ 190-р,
от 16.09.2011 
№ 194-р. 
Приказ главного врача 
от 24.01.2012 
№ 23, 
от 18.06.2012 
№ 98 от 01.11. 2012 
№ 101</t>
  </si>
  <si>
    <t>Отделочные, общестроительные, сантехнические, электромонтажные работы и другие виды работ согласно ПСД (сметы) 2.Ремонт штукатурки стен, окраска стен и потолков и другие виды работ согласно ПСД (сметы). 2013 год. 1. Ремонт штукатурки стен, окраска стен и потолков и другие виды работ согласно ПСД (сметы). 2. Ремонт штукатурки стен, окраска стен и потолков и другие виды работ согласно ПСД (сметы). 3. Штукатурка стен и другие виды работ слогласно ПСД (сметы) 4.Штукатурка стен и другие виды работ согласно ПСД (сметы)</t>
  </si>
  <si>
    <t>Приказ главного врача от 17.05.2012 № 237-п от 08.09.2012 № 332-п                    от 26.03.2013 №192-П                    от 26.04.2013 №247-П от 06.06.2013 №286-П от 06.06.2013 №287-П от 11.09.2013 №12-х от 11.09.2013 №13-х</t>
  </si>
  <si>
    <r>
      <rPr>
        <sz val="26"/>
        <rFont val="Times New Roman"/>
        <family val="1"/>
      </rPr>
      <t xml:space="preserve">Приложение к постановлению 
Правительства области от                                                                                                                                                                   </t>
    </r>
    <r>
      <rPr>
        <sz val="18"/>
        <rFont val="Times New Roman"/>
        <family val="1"/>
      </rPr>
      <t xml:space="preserve">
</t>
    </r>
    <r>
      <rPr>
        <sz val="26"/>
        <rFont val="Times New Roman"/>
        <family val="1"/>
      </rPr>
      <t xml:space="preserve">30 сентября 2013 года № 511-П                                                                          "Приложение № 5 к постановлению
Правительства области от
5 марта 2011 года № 113-П
</t>
    </r>
  </si>
</sst>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_р_._-;\-* #,##0_р_._-;_-* &quot;-&quot;?_р_._-;_-@_-"/>
    <numFmt numFmtId="166" formatCode="_-* #,##0.00_р_._-;\-* #,##0.00_р_._-;_-* &quot;-&quot;?_р_._-;_-@_-"/>
    <numFmt numFmtId="167" formatCode="_-* #,##0.000_р_._-;\-* #,##0.000_р_._-;_-* &quot;-&quot;?_р_._-;_-@_-"/>
    <numFmt numFmtId="168" formatCode="_-* #,##0.0000_р_._-;\-* #,##0.0000_р_._-;_-* &quot;-&quot;?_р_._-;_-@_-"/>
    <numFmt numFmtId="169" formatCode="_-* #,##0.00000_р_._-;\-* #,##0.00000_р_._-;_-* &quot;-&quot;?_р_._-;_-@_-"/>
    <numFmt numFmtId="170" formatCode="_-* #,##0.000000_р_._-;\-* #,##0.000000_р_._-;_-* &quot;-&quot;?_р_._-;_-@_-"/>
    <numFmt numFmtId="171" formatCode="_-* #,##0.0000000_р_._-;\-* #,##0.0000000_р_._-;_-* &quot;-&quot;?_р_._-;_-@_-"/>
    <numFmt numFmtId="172" formatCode="0.00000"/>
    <numFmt numFmtId="173" formatCode="0.000"/>
    <numFmt numFmtId="174" formatCode="0.0"/>
    <numFmt numFmtId="175" formatCode="0.0000"/>
    <numFmt numFmtId="176" formatCode="_-* #,##0.0000_р_._-;\-* #,##0.0000_р_._-;_-* &quot;-&quot;????_р_._-;_-@_-"/>
    <numFmt numFmtId="177" formatCode="_-* #,##0.000_р_._-;\-* #,##0.000_р_._-;_-* &quot;-&quot;???_р_._-;_-@_-"/>
    <numFmt numFmtId="178" formatCode="0.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_-* #,##0_р_._-;\-* #,##0_р_._-;_-* &quot;-&quot;??_р_._-;_-@_-"/>
    <numFmt numFmtId="184" formatCode="00"/>
    <numFmt numFmtId="185" formatCode="[$-FC19]d\ mmmm\ yyyy\ &quot;г.&quot;"/>
    <numFmt numFmtId="186" formatCode="000000"/>
    <numFmt numFmtId="187" formatCode="0000"/>
    <numFmt numFmtId="188" formatCode="#,##0.00&quot;р.&quot;"/>
    <numFmt numFmtId="189" formatCode="#,##0.000&quot;р.&quot;"/>
    <numFmt numFmtId="190" formatCode="#,##0.0&quot;р.&quot;"/>
    <numFmt numFmtId="191" formatCode="#,##0&quot;р.&quot;"/>
    <numFmt numFmtId="192" formatCode="#,##0.0"/>
    <numFmt numFmtId="193" formatCode="#,##0.000"/>
    <numFmt numFmtId="194" formatCode="0.0%"/>
    <numFmt numFmtId="195" formatCode="0.00;[Red]0.00"/>
    <numFmt numFmtId="196" formatCode="0.0000000000"/>
    <numFmt numFmtId="197" formatCode="0.000000000"/>
    <numFmt numFmtId="198" formatCode="0.00000000"/>
    <numFmt numFmtId="199" formatCode="0.0000000"/>
    <numFmt numFmtId="200" formatCode="#,##0.0000"/>
    <numFmt numFmtId="201" formatCode="_-* #,##0.000_р_._-;\-* #,##0.000_р_._-;_-* &quot;-&quot;??_р_._-;_-@_-"/>
    <numFmt numFmtId="202" formatCode="[$-419]mmmm\ yyyy;@"/>
    <numFmt numFmtId="203" formatCode="#,##0.0#,"/>
    <numFmt numFmtId="204" formatCode="#,##0.00000"/>
    <numFmt numFmtId="205" formatCode="#,##0.000000"/>
  </numFmts>
  <fonts count="59">
    <font>
      <sz val="10"/>
      <name val="Arial Cyr"/>
      <family val="0"/>
    </font>
    <font>
      <u val="single"/>
      <sz val="10"/>
      <color indexed="12"/>
      <name val="Arial Cyr"/>
      <family val="0"/>
    </font>
    <font>
      <u val="single"/>
      <sz val="10"/>
      <color indexed="36"/>
      <name val="Arial Cyr"/>
      <family val="0"/>
    </font>
    <font>
      <sz val="10"/>
      <name val="Helv"/>
      <family val="0"/>
    </font>
    <font>
      <b/>
      <sz val="14"/>
      <name val="Times New Roman CYR"/>
      <family val="1"/>
    </font>
    <font>
      <b/>
      <sz val="14"/>
      <name val="Arial Cyr"/>
      <family val="0"/>
    </font>
    <font>
      <sz val="14"/>
      <name val="Times New Roman CYR"/>
      <family val="1"/>
    </font>
    <font>
      <b/>
      <sz val="14"/>
      <name val="Times New Roman"/>
      <family val="1"/>
    </font>
    <font>
      <sz val="14"/>
      <name val="Times New Roman"/>
      <family val="1"/>
    </font>
    <font>
      <sz val="10"/>
      <name val="Arial"/>
      <family val="2"/>
    </font>
    <font>
      <sz val="18"/>
      <name val="Times New Roman"/>
      <family val="1"/>
    </font>
    <font>
      <sz val="14"/>
      <color indexed="8"/>
      <name val="Times New Roman"/>
      <family val="1"/>
    </font>
    <font>
      <b/>
      <sz val="14"/>
      <color indexed="10"/>
      <name val="Arial Cyr"/>
      <family val="0"/>
    </font>
    <font>
      <b/>
      <sz val="18"/>
      <name val="Times New Roman"/>
      <family val="1"/>
    </font>
    <font>
      <b/>
      <sz val="18"/>
      <name val="Arial Cyr"/>
      <family val="0"/>
    </font>
    <font>
      <sz val="18"/>
      <name val="Arial Cyr"/>
      <family val="0"/>
    </font>
    <font>
      <sz val="14"/>
      <name val="Arial Cyr"/>
      <family val="0"/>
    </font>
    <font>
      <sz val="10"/>
      <name val="Times New Roman"/>
      <family val="1"/>
    </font>
    <font>
      <b/>
      <sz val="14"/>
      <color indexed="62"/>
      <name val="Arial Cyr"/>
      <family val="0"/>
    </font>
    <font>
      <b/>
      <sz val="14"/>
      <color indexed="30"/>
      <name val="Arial Cyr"/>
      <family val="0"/>
    </font>
    <font>
      <sz val="14"/>
      <color indexed="30"/>
      <name val="Times New Roman"/>
      <family val="1"/>
    </font>
    <font>
      <sz val="17.5"/>
      <name val="Times New Roman"/>
      <family val="1"/>
    </font>
    <font>
      <sz val="15.5"/>
      <name val="Times New Roman"/>
      <family val="1"/>
    </font>
    <font>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lignment/>
      <protection/>
    </xf>
    <xf numFmtId="0" fontId="3"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3" fillId="0" borderId="0">
      <alignment/>
      <protection/>
    </xf>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32">
    <xf numFmtId="0" fontId="0" fillId="0" borderId="0" xfId="0" applyAlignment="1">
      <alignment/>
    </xf>
    <xf numFmtId="192" fontId="6" fillId="0" borderId="0" xfId="54" applyNumberFormat="1" applyFont="1" applyFill="1">
      <alignment/>
      <protection/>
    </xf>
    <xf numFmtId="192" fontId="5" fillId="0" borderId="0" xfId="54" applyNumberFormat="1" applyFont="1" applyFill="1">
      <alignment/>
      <protection/>
    </xf>
    <xf numFmtId="192" fontId="7" fillId="0" borderId="0" xfId="54" applyNumberFormat="1" applyFont="1" applyFill="1">
      <alignment/>
      <protection/>
    </xf>
    <xf numFmtId="192" fontId="4" fillId="0" borderId="0" xfId="54" applyNumberFormat="1" applyFont="1" applyFill="1">
      <alignment/>
      <protection/>
    </xf>
    <xf numFmtId="192" fontId="6" fillId="0" borderId="0" xfId="54" applyNumberFormat="1" applyFont="1" applyFill="1" applyAlignment="1">
      <alignment wrapText="1"/>
      <protection/>
    </xf>
    <xf numFmtId="192" fontId="5" fillId="33" borderId="0" xfId="54" applyNumberFormat="1" applyFont="1" applyFill="1">
      <alignment/>
      <protection/>
    </xf>
    <xf numFmtId="192" fontId="5" fillId="33" borderId="0" xfId="54" applyNumberFormat="1" applyFont="1" applyFill="1" applyBorder="1">
      <alignment/>
      <protection/>
    </xf>
    <xf numFmtId="192" fontId="5" fillId="33" borderId="0" xfId="54" applyNumberFormat="1" applyFont="1" applyFill="1" applyBorder="1" applyAlignment="1">
      <alignment horizontal="center" vertical="center"/>
      <protection/>
    </xf>
    <xf numFmtId="192" fontId="19" fillId="33" borderId="0" xfId="54" applyNumberFormat="1" applyFont="1" applyFill="1" applyBorder="1">
      <alignment/>
      <protection/>
    </xf>
    <xf numFmtId="0" fontId="11" fillId="33" borderId="0" xfId="0" applyNumberFormat="1" applyFont="1" applyFill="1" applyBorder="1" applyAlignment="1">
      <alignment horizontal="left" vertical="center" wrapText="1"/>
    </xf>
    <xf numFmtId="192" fontId="16" fillId="33" borderId="0" xfId="54" applyNumberFormat="1" applyFont="1" applyFill="1" applyBorder="1">
      <alignment/>
      <protection/>
    </xf>
    <xf numFmtId="192" fontId="8" fillId="33" borderId="10" xfId="54" applyNumberFormat="1" applyFont="1" applyFill="1" applyBorder="1" applyAlignment="1">
      <alignment horizontal="left" vertical="center" wrapText="1"/>
      <protection/>
    </xf>
    <xf numFmtId="192" fontId="4" fillId="33" borderId="0" xfId="54" applyNumberFormat="1" applyFont="1" applyFill="1" applyBorder="1">
      <alignment/>
      <protection/>
    </xf>
    <xf numFmtId="192" fontId="4" fillId="33" borderId="0" xfId="54" applyNumberFormat="1" applyFont="1" applyFill="1" applyBorder="1">
      <alignment/>
      <protection/>
    </xf>
    <xf numFmtId="192" fontId="7" fillId="33" borderId="0" xfId="54" applyNumberFormat="1" applyFont="1" applyFill="1" applyBorder="1">
      <alignment/>
      <protection/>
    </xf>
    <xf numFmtId="192" fontId="4" fillId="33" borderId="0" xfId="54" applyNumberFormat="1" applyFont="1" applyFill="1">
      <alignment/>
      <protection/>
    </xf>
    <xf numFmtId="192" fontId="6" fillId="33" borderId="0" xfId="54" applyNumberFormat="1" applyFont="1" applyFill="1">
      <alignment/>
      <protection/>
    </xf>
    <xf numFmtId="192" fontId="6" fillId="33" borderId="0" xfId="54" applyNumberFormat="1" applyFont="1" applyFill="1" applyAlignment="1">
      <alignment wrapText="1"/>
      <protection/>
    </xf>
    <xf numFmtId="192" fontId="7" fillId="33" borderId="0" xfId="54" applyNumberFormat="1" applyFont="1" applyFill="1">
      <alignment/>
      <protection/>
    </xf>
    <xf numFmtId="0" fontId="13" fillId="0" borderId="10" xfId="0" applyNumberFormat="1" applyFont="1" applyFill="1" applyBorder="1" applyAlignment="1">
      <alignment horizontal="left" vertical="top" wrapText="1"/>
    </xf>
    <xf numFmtId="192" fontId="13" fillId="0" borderId="10" xfId="54" applyNumberFormat="1" applyFont="1" applyFill="1" applyBorder="1" applyAlignment="1">
      <alignment horizontal="left" vertical="top" wrapText="1"/>
      <protection/>
    </xf>
    <xf numFmtId="192" fontId="13" fillId="0" borderId="0" xfId="54" applyNumberFormat="1" applyFont="1" applyFill="1" applyAlignment="1">
      <alignment horizontal="right"/>
      <protection/>
    </xf>
    <xf numFmtId="192" fontId="13" fillId="0" borderId="0" xfId="54" applyNumberFormat="1" applyFont="1" applyFill="1">
      <alignment/>
      <protection/>
    </xf>
    <xf numFmtId="192" fontId="13" fillId="0" borderId="10" xfId="54" applyNumberFormat="1" applyFont="1" applyFill="1" applyBorder="1" applyAlignment="1">
      <alignment horizontal="center" vertical="top" wrapText="1"/>
      <protection/>
    </xf>
    <xf numFmtId="0" fontId="13" fillId="0" borderId="10" xfId="54" applyNumberFormat="1" applyFont="1" applyFill="1" applyBorder="1" applyAlignment="1">
      <alignment horizontal="center" vertical="center" wrapText="1"/>
      <protection/>
    </xf>
    <xf numFmtId="192" fontId="13" fillId="0" borderId="10" xfId="54" applyNumberFormat="1" applyFont="1" applyFill="1" applyBorder="1">
      <alignment/>
      <protection/>
    </xf>
    <xf numFmtId="192" fontId="13" fillId="0" borderId="10" xfId="54" applyNumberFormat="1" applyFont="1" applyFill="1" applyBorder="1" applyAlignment="1">
      <alignment horizontal="center" vertical="center" wrapText="1"/>
      <protection/>
    </xf>
    <xf numFmtId="192" fontId="10" fillId="0" borderId="10" xfId="54" applyNumberFormat="1" applyFont="1" applyFill="1" applyBorder="1" applyAlignment="1">
      <alignment horizontal="center" vertical="top" wrapText="1"/>
      <protection/>
    </xf>
    <xf numFmtId="192" fontId="13" fillId="0" borderId="0" xfId="54" applyNumberFormat="1" applyFont="1" applyFill="1" applyBorder="1" applyAlignment="1">
      <alignment horizontal="center" vertical="center" wrapText="1"/>
      <protection/>
    </xf>
    <xf numFmtId="192" fontId="13" fillId="0" borderId="0" xfId="54" applyNumberFormat="1" applyFont="1" applyFill="1" applyBorder="1" applyAlignment="1">
      <alignment horizontal="right"/>
      <protection/>
    </xf>
    <xf numFmtId="0" fontId="7" fillId="33" borderId="0" xfId="54" applyNumberFormat="1" applyFont="1" applyFill="1" applyBorder="1">
      <alignment/>
      <protection/>
    </xf>
    <xf numFmtId="192" fontId="19" fillId="34" borderId="0" xfId="54" applyNumberFormat="1" applyFont="1" applyFill="1" applyBorder="1">
      <alignment/>
      <protection/>
    </xf>
    <xf numFmtId="192" fontId="5" fillId="34" borderId="0" xfId="54" applyNumberFormat="1" applyFont="1" applyFill="1" applyBorder="1">
      <alignment/>
      <protection/>
    </xf>
    <xf numFmtId="192" fontId="12" fillId="34" borderId="0" xfId="54" applyNumberFormat="1" applyFont="1" applyFill="1" applyBorder="1">
      <alignment/>
      <protection/>
    </xf>
    <xf numFmtId="192" fontId="10" fillId="0" borderId="0" xfId="54" applyNumberFormat="1" applyFont="1" applyFill="1" applyBorder="1" applyAlignment="1">
      <alignment horizontal="left" vertical="center"/>
      <protection/>
    </xf>
    <xf numFmtId="192" fontId="10" fillId="0" borderId="0" xfId="54" applyNumberFormat="1" applyFont="1" applyFill="1" applyAlignment="1">
      <alignment horizontal="left" vertical="center"/>
      <protection/>
    </xf>
    <xf numFmtId="192" fontId="10" fillId="0" borderId="0" xfId="54" applyNumberFormat="1" applyFont="1" applyFill="1" applyBorder="1" applyAlignment="1">
      <alignment horizontal="center"/>
      <protection/>
    </xf>
    <xf numFmtId="174" fontId="13" fillId="0" borderId="0" xfId="54" applyNumberFormat="1" applyFont="1" applyFill="1" applyAlignment="1">
      <alignment horizontal="center" vertical="center"/>
      <protection/>
    </xf>
    <xf numFmtId="174" fontId="13" fillId="0" borderId="0" xfId="54" applyNumberFormat="1" applyFont="1" applyFill="1" applyAlignment="1">
      <alignment horizontal="right"/>
      <protection/>
    </xf>
    <xf numFmtId="192" fontId="10" fillId="0" borderId="0" xfId="54" applyNumberFormat="1" applyFont="1" applyFill="1" applyAlignment="1">
      <alignment horizontal="left" vertical="top"/>
      <protection/>
    </xf>
    <xf numFmtId="192" fontId="10" fillId="0" borderId="0" xfId="54" applyNumberFormat="1" applyFont="1" applyFill="1" applyAlignment="1">
      <alignment horizontal="left" vertical="center" wrapText="1"/>
      <protection/>
    </xf>
    <xf numFmtId="192" fontId="13" fillId="0" borderId="0" xfId="54" applyNumberFormat="1" applyFont="1" applyFill="1" applyAlignment="1">
      <alignment horizontal="left"/>
      <protection/>
    </xf>
    <xf numFmtId="174" fontId="13" fillId="0" borderId="0" xfId="54" applyNumberFormat="1" applyFont="1" applyFill="1">
      <alignment/>
      <protection/>
    </xf>
    <xf numFmtId="192" fontId="13" fillId="0" borderId="0" xfId="54" applyNumberFormat="1" applyFont="1" applyFill="1" applyAlignment="1">
      <alignment horizontal="center" vertical="center"/>
      <protection/>
    </xf>
    <xf numFmtId="174" fontId="13" fillId="0" borderId="10" xfId="54" applyNumberFormat="1" applyFont="1" applyFill="1" applyBorder="1" applyAlignment="1">
      <alignment horizontal="center" vertical="top" wrapText="1"/>
      <protection/>
    </xf>
    <xf numFmtId="0" fontId="13" fillId="0" borderId="10" xfId="54" applyNumberFormat="1" applyFont="1" applyFill="1" applyBorder="1" applyAlignment="1">
      <alignment horizontal="center"/>
      <protection/>
    </xf>
    <xf numFmtId="0" fontId="13" fillId="0" borderId="10" xfId="54" applyNumberFormat="1" applyFont="1" applyFill="1" applyBorder="1" applyAlignment="1">
      <alignment horizontal="center" vertical="center"/>
      <protection/>
    </xf>
    <xf numFmtId="174" fontId="13" fillId="0" borderId="10" xfId="54" applyNumberFormat="1" applyFont="1" applyFill="1" applyBorder="1" applyAlignment="1">
      <alignment horizontal="center" vertical="center"/>
      <protection/>
    </xf>
    <xf numFmtId="174" fontId="13" fillId="0" borderId="10" xfId="54" applyNumberFormat="1" applyFont="1" applyFill="1" applyBorder="1" applyAlignment="1">
      <alignment horizontal="right"/>
      <protection/>
    </xf>
    <xf numFmtId="192" fontId="13" fillId="0" borderId="10" xfId="54" applyNumberFormat="1" applyFont="1" applyFill="1" applyBorder="1" applyAlignment="1">
      <alignment horizontal="right"/>
      <protection/>
    </xf>
    <xf numFmtId="192" fontId="13" fillId="0" borderId="10" xfId="54" applyNumberFormat="1" applyFont="1" applyFill="1" applyBorder="1" applyAlignment="1">
      <alignment horizontal="center" vertical="center"/>
      <protection/>
    </xf>
    <xf numFmtId="2" fontId="13" fillId="0" borderId="10" xfId="54" applyNumberFormat="1" applyFont="1" applyFill="1" applyBorder="1" applyAlignment="1">
      <alignment horizontal="center" vertical="top" wrapText="1"/>
      <protection/>
    </xf>
    <xf numFmtId="192" fontId="13" fillId="0" borderId="10" xfId="54" applyNumberFormat="1" applyFont="1" applyFill="1" applyBorder="1" applyAlignment="1">
      <alignment horizontal="center" vertical="top"/>
      <protection/>
    </xf>
    <xf numFmtId="174" fontId="13" fillId="0" borderId="10" xfId="54" applyNumberFormat="1" applyFont="1" applyFill="1" applyBorder="1" applyAlignment="1">
      <alignment horizontal="center" vertical="center" wrapText="1"/>
      <protection/>
    </xf>
    <xf numFmtId="192" fontId="13" fillId="0" borderId="10" xfId="54" applyNumberFormat="1" applyFont="1" applyFill="1" applyBorder="1" applyAlignment="1">
      <alignment horizontal="left" vertical="top"/>
      <protection/>
    </xf>
    <xf numFmtId="174" fontId="10" fillId="0" borderId="10" xfId="54" applyNumberFormat="1" applyFont="1" applyFill="1" applyBorder="1" applyAlignment="1">
      <alignment horizontal="center" vertical="top" wrapText="1"/>
      <protection/>
    </xf>
    <xf numFmtId="192" fontId="10" fillId="0" borderId="11" xfId="54" applyNumberFormat="1" applyFont="1" applyFill="1" applyBorder="1" applyAlignment="1">
      <alignment horizontal="left" vertical="top" wrapText="1"/>
      <protection/>
    </xf>
    <xf numFmtId="192" fontId="10" fillId="0" borderId="11" xfId="54" applyNumberFormat="1" applyFont="1" applyFill="1" applyBorder="1" applyAlignment="1">
      <alignment horizontal="center" vertical="top" wrapText="1"/>
      <protection/>
    </xf>
    <xf numFmtId="174" fontId="10" fillId="0" borderId="11" xfId="54" applyNumberFormat="1" applyFont="1" applyFill="1" applyBorder="1" applyAlignment="1">
      <alignment horizontal="center" vertical="top" wrapText="1"/>
      <protection/>
    </xf>
    <xf numFmtId="192" fontId="10" fillId="0" borderId="10" xfId="54" applyNumberFormat="1" applyFont="1" applyFill="1" applyBorder="1" applyAlignment="1">
      <alignment horizontal="left" vertical="top" wrapText="1"/>
      <protection/>
    </xf>
    <xf numFmtId="174" fontId="10" fillId="0" borderId="10" xfId="0" applyNumberFormat="1" applyFont="1" applyFill="1" applyBorder="1" applyAlignment="1">
      <alignment horizontal="center" vertical="top" wrapText="1"/>
    </xf>
    <xf numFmtId="0" fontId="10" fillId="0" borderId="10" xfId="54" applyNumberFormat="1" applyFont="1" applyFill="1" applyBorder="1" applyAlignment="1">
      <alignment horizontal="center" vertical="top" wrapText="1"/>
      <protection/>
    </xf>
    <xf numFmtId="192" fontId="10" fillId="0" borderId="12" xfId="54" applyNumberFormat="1" applyFont="1" applyFill="1" applyBorder="1" applyAlignment="1">
      <alignment horizontal="left" vertical="top" wrapText="1"/>
      <protection/>
    </xf>
    <xf numFmtId="192" fontId="10" fillId="0" borderId="13" xfId="54" applyNumberFormat="1" applyFont="1" applyFill="1" applyBorder="1" applyAlignment="1">
      <alignment horizontal="center" vertical="top" wrapText="1"/>
      <protection/>
    </xf>
    <xf numFmtId="174" fontId="10" fillId="0" borderId="13" xfId="54" applyNumberFormat="1" applyFont="1" applyFill="1" applyBorder="1" applyAlignment="1">
      <alignment horizontal="center" vertical="top" wrapText="1"/>
      <protection/>
    </xf>
    <xf numFmtId="174" fontId="17" fillId="0" borderId="10" xfId="54" applyNumberFormat="1" applyFont="1" applyFill="1" applyBorder="1" applyAlignment="1">
      <alignment horizontal="center" vertical="top" wrapText="1"/>
      <protection/>
    </xf>
    <xf numFmtId="193" fontId="13" fillId="0" borderId="10" xfId="54" applyNumberFormat="1" applyFont="1" applyFill="1" applyBorder="1" applyAlignment="1">
      <alignment horizontal="center" vertical="top" wrapText="1"/>
      <protection/>
    </xf>
    <xf numFmtId="174" fontId="10" fillId="0" borderId="10" xfId="54" applyNumberFormat="1" applyFont="1" applyFill="1" applyBorder="1" applyAlignment="1">
      <alignment horizontal="center" vertical="top"/>
      <protection/>
    </xf>
    <xf numFmtId="192" fontId="10" fillId="0" borderId="10" xfId="0" applyNumberFormat="1" applyFont="1" applyFill="1" applyBorder="1" applyAlignment="1">
      <alignment horizontal="center" vertical="top" wrapText="1"/>
    </xf>
    <xf numFmtId="174" fontId="13" fillId="0" borderId="10" xfId="54" applyNumberFormat="1" applyFont="1" applyFill="1" applyBorder="1" applyAlignment="1">
      <alignment horizontal="center" vertical="top"/>
      <protection/>
    </xf>
    <xf numFmtId="192" fontId="13" fillId="0" borderId="10" xfId="63" applyNumberFormat="1" applyFont="1" applyFill="1" applyBorder="1" applyAlignment="1">
      <alignment horizontal="center" vertical="top" wrapText="1"/>
    </xf>
    <xf numFmtId="192" fontId="10" fillId="0" borderId="10" xfId="63" applyNumberFormat="1" applyFont="1" applyFill="1" applyBorder="1" applyAlignment="1">
      <alignment horizontal="center" vertical="top" wrapText="1"/>
    </xf>
    <xf numFmtId="192" fontId="10" fillId="0" borderId="10" xfId="53" applyNumberFormat="1" applyFont="1" applyFill="1" applyBorder="1" applyAlignment="1">
      <alignment horizontal="center" vertical="top" wrapText="1"/>
      <protection/>
    </xf>
    <xf numFmtId="192" fontId="14" fillId="0" borderId="10" xfId="54" applyNumberFormat="1" applyFont="1" applyFill="1" applyBorder="1" applyAlignment="1">
      <alignment horizontal="center" vertical="top"/>
      <protection/>
    </xf>
    <xf numFmtId="0" fontId="10" fillId="0" borderId="10" xfId="0" applyNumberFormat="1" applyFont="1" applyFill="1" applyBorder="1" applyAlignment="1">
      <alignment horizontal="left" vertical="top" wrapText="1"/>
    </xf>
    <xf numFmtId="0" fontId="10" fillId="0" borderId="10" xfId="0" applyNumberFormat="1" applyFont="1" applyFill="1" applyBorder="1" applyAlignment="1">
      <alignment horizontal="center" vertical="top" wrapText="1"/>
    </xf>
    <xf numFmtId="173" fontId="10" fillId="0" borderId="10" xfId="54" applyNumberFormat="1" applyFont="1" applyFill="1" applyBorder="1" applyAlignment="1">
      <alignment horizontal="center" vertical="top" wrapText="1"/>
      <protection/>
    </xf>
    <xf numFmtId="0" fontId="15" fillId="0" borderId="10" xfId="0" applyFont="1" applyFill="1" applyBorder="1" applyAlignment="1">
      <alignment horizontal="center" vertical="top" wrapText="1"/>
    </xf>
    <xf numFmtId="193" fontId="10" fillId="0" borderId="10" xfId="54" applyNumberFormat="1" applyFont="1" applyFill="1" applyBorder="1" applyAlignment="1">
      <alignment horizontal="center" vertical="top" wrapText="1"/>
      <protection/>
    </xf>
    <xf numFmtId="3" fontId="10" fillId="0" borderId="10" xfId="54" applyNumberFormat="1" applyFont="1" applyFill="1" applyBorder="1" applyAlignment="1">
      <alignment horizontal="center" vertical="top" wrapText="1"/>
      <protection/>
    </xf>
    <xf numFmtId="174" fontId="10" fillId="0" borderId="10" xfId="54" applyNumberFormat="1" applyFont="1" applyFill="1" applyBorder="1" applyAlignment="1">
      <alignment horizontal="center" vertical="center" wrapText="1"/>
      <protection/>
    </xf>
    <xf numFmtId="174" fontId="10" fillId="0" borderId="10" xfId="54" applyNumberFormat="1" applyFont="1" applyFill="1" applyBorder="1" applyAlignment="1">
      <alignment horizontal="right" wrapText="1"/>
      <protection/>
    </xf>
    <xf numFmtId="192" fontId="7" fillId="0" borderId="10" xfId="54" applyNumberFormat="1" applyFont="1" applyFill="1" applyBorder="1" applyAlignment="1">
      <alignment horizontal="right" wrapText="1"/>
      <protection/>
    </xf>
    <xf numFmtId="192" fontId="7" fillId="0" borderId="10" xfId="54" applyNumberFormat="1" applyFont="1" applyFill="1" applyBorder="1" applyAlignment="1">
      <alignment horizontal="center" vertical="center" wrapText="1"/>
      <protection/>
    </xf>
    <xf numFmtId="174" fontId="7" fillId="0" borderId="10" xfId="54" applyNumberFormat="1" applyFont="1" applyFill="1" applyBorder="1" applyAlignment="1">
      <alignment horizontal="center" vertical="center"/>
      <protection/>
    </xf>
    <xf numFmtId="192" fontId="13" fillId="0" borderId="0" xfId="54" applyNumberFormat="1" applyFont="1" applyFill="1" applyBorder="1" applyAlignment="1">
      <alignment horizontal="left" wrapText="1" indent="2"/>
      <protection/>
    </xf>
    <xf numFmtId="174" fontId="13" fillId="0" borderId="0" xfId="54" applyNumberFormat="1" applyFont="1" applyFill="1" applyBorder="1" applyAlignment="1">
      <alignment horizontal="center" vertical="center" wrapText="1"/>
      <protection/>
    </xf>
    <xf numFmtId="174" fontId="13" fillId="0" borderId="0" xfId="54" applyNumberFormat="1" applyFont="1" applyFill="1" applyBorder="1" applyAlignment="1">
      <alignment horizontal="right" wrapText="1"/>
      <protection/>
    </xf>
    <xf numFmtId="192" fontId="13" fillId="0" borderId="0" xfId="54" applyNumberFormat="1" applyFont="1" applyFill="1" applyBorder="1" applyAlignment="1">
      <alignment horizontal="right" wrapText="1"/>
      <protection/>
    </xf>
    <xf numFmtId="192" fontId="13" fillId="0" borderId="0" xfId="54" applyNumberFormat="1" applyFont="1" applyFill="1" applyBorder="1" applyAlignment="1">
      <alignment horizontal="center" wrapText="1"/>
      <protection/>
    </xf>
    <xf numFmtId="174" fontId="13" fillId="0" borderId="0" xfId="54" applyNumberFormat="1" applyFont="1" applyFill="1" applyBorder="1" applyAlignment="1">
      <alignment horizontal="center" vertical="center"/>
      <protection/>
    </xf>
    <xf numFmtId="174" fontId="13" fillId="0" borderId="0" xfId="54" applyNumberFormat="1" applyFont="1" applyFill="1" applyBorder="1" applyAlignment="1">
      <alignment horizontal="right"/>
      <protection/>
    </xf>
    <xf numFmtId="192" fontId="13" fillId="0" borderId="0" xfId="54" applyNumberFormat="1" applyFont="1" applyFill="1" applyBorder="1" applyAlignment="1">
      <alignment horizontal="center"/>
      <protection/>
    </xf>
    <xf numFmtId="192" fontId="13" fillId="0" borderId="0" xfId="54" applyNumberFormat="1" applyFont="1" applyFill="1" applyBorder="1" applyAlignment="1">
      <alignment vertical="center"/>
      <protection/>
    </xf>
    <xf numFmtId="192" fontId="13" fillId="0" borderId="0" xfId="54" applyNumberFormat="1" applyFont="1" applyFill="1" applyAlignment="1">
      <alignment horizontal="left" vertical="center"/>
      <protection/>
    </xf>
    <xf numFmtId="174" fontId="10" fillId="0" borderId="0" xfId="54" applyNumberFormat="1" applyFont="1" applyFill="1" applyAlignment="1">
      <alignment horizontal="center" vertical="center"/>
      <protection/>
    </xf>
    <xf numFmtId="192" fontId="5" fillId="0" borderId="0" xfId="54" applyNumberFormat="1" applyFont="1" applyFill="1" applyBorder="1">
      <alignment/>
      <protection/>
    </xf>
    <xf numFmtId="192" fontId="19" fillId="0" borderId="0" xfId="54" applyNumberFormat="1" applyFont="1" applyFill="1" applyBorder="1">
      <alignment/>
      <protection/>
    </xf>
    <xf numFmtId="192" fontId="20" fillId="0" borderId="10" xfId="54" applyNumberFormat="1" applyFont="1" applyFill="1" applyBorder="1" applyAlignment="1">
      <alignment horizontal="left" vertical="center" wrapText="1"/>
      <protection/>
    </xf>
    <xf numFmtId="192" fontId="5" fillId="35" borderId="0" xfId="54" applyNumberFormat="1" applyFont="1" applyFill="1" applyBorder="1">
      <alignment/>
      <protection/>
    </xf>
    <xf numFmtId="192" fontId="18" fillId="35" borderId="0" xfId="54" applyNumberFormat="1" applyFont="1" applyFill="1" applyBorder="1">
      <alignment/>
      <protection/>
    </xf>
    <xf numFmtId="192" fontId="19" fillId="35" borderId="0" xfId="54" applyNumberFormat="1" applyFont="1" applyFill="1" applyBorder="1">
      <alignment/>
      <protection/>
    </xf>
    <xf numFmtId="192" fontId="13" fillId="0" borderId="14" xfId="54" applyNumberFormat="1" applyFont="1" applyFill="1" applyBorder="1" applyAlignment="1">
      <alignment horizontal="center" vertical="center" textRotation="90" wrapText="1"/>
      <protection/>
    </xf>
    <xf numFmtId="174" fontId="13" fillId="0" borderId="14" xfId="54" applyNumberFormat="1" applyFont="1" applyFill="1" applyBorder="1" applyAlignment="1">
      <alignment horizontal="center" vertical="center" textRotation="90" wrapText="1"/>
      <protection/>
    </xf>
    <xf numFmtId="192" fontId="10" fillId="0" borderId="10" xfId="54" applyNumberFormat="1" applyFont="1" applyFill="1" applyBorder="1" applyAlignment="1">
      <alignment horizontal="center" vertical="top"/>
      <protection/>
    </xf>
    <xf numFmtId="192" fontId="21" fillId="0" borderId="10" xfId="54" applyNumberFormat="1" applyFont="1" applyFill="1" applyBorder="1" applyAlignment="1">
      <alignment horizontal="left" vertical="top" wrapText="1"/>
      <protection/>
    </xf>
    <xf numFmtId="192" fontId="22" fillId="0" borderId="10" xfId="54" applyNumberFormat="1" applyFont="1" applyFill="1" applyBorder="1" applyAlignment="1">
      <alignment horizontal="left" vertical="top" wrapText="1"/>
      <protection/>
    </xf>
    <xf numFmtId="192" fontId="13" fillId="0" borderId="14" xfId="54" applyNumberFormat="1" applyFont="1" applyFill="1" applyBorder="1" applyAlignment="1">
      <alignment horizontal="center" vertical="top" wrapText="1"/>
      <protection/>
    </xf>
    <xf numFmtId="192" fontId="21" fillId="0" borderId="10" xfId="54" applyNumberFormat="1" applyFont="1" applyFill="1" applyBorder="1" applyAlignment="1">
      <alignment horizontal="center" vertical="top" wrapText="1"/>
      <protection/>
    </xf>
    <xf numFmtId="192" fontId="13" fillId="0" borderId="10" xfId="54" applyNumberFormat="1" applyFont="1" applyFill="1" applyBorder="1" applyAlignment="1">
      <alignment horizontal="center" vertical="top" wrapText="1"/>
      <protection/>
    </xf>
    <xf numFmtId="192" fontId="13" fillId="0" borderId="10" xfId="54" applyNumberFormat="1" applyFont="1" applyFill="1" applyBorder="1" applyAlignment="1">
      <alignment horizontal="center" vertical="center" textRotation="90" wrapText="1"/>
      <protection/>
    </xf>
    <xf numFmtId="192" fontId="13" fillId="0" borderId="14" xfId="54" applyNumberFormat="1" applyFont="1" applyFill="1" applyBorder="1" applyAlignment="1">
      <alignment horizontal="center" vertical="center" textRotation="90" wrapText="1"/>
      <protection/>
    </xf>
    <xf numFmtId="174" fontId="10" fillId="0" borderId="0" xfId="54" applyNumberFormat="1" applyFont="1" applyFill="1" applyAlignment="1">
      <alignment horizontal="left" vertical="top" wrapText="1"/>
      <protection/>
    </xf>
    <xf numFmtId="0" fontId="0" fillId="0" borderId="0" xfId="0" applyFont="1" applyFill="1" applyAlignment="1">
      <alignment horizontal="left" vertical="top"/>
    </xf>
    <xf numFmtId="192" fontId="10" fillId="0" borderId="10" xfId="54" applyNumberFormat="1" applyFont="1" applyFill="1" applyBorder="1" applyAlignment="1">
      <alignment horizontal="center" vertical="top" wrapText="1"/>
      <protection/>
    </xf>
    <xf numFmtId="192" fontId="13" fillId="0" borderId="10" xfId="54" applyNumberFormat="1" applyFont="1" applyFill="1" applyBorder="1" applyAlignment="1">
      <alignment horizontal="center"/>
      <protection/>
    </xf>
    <xf numFmtId="192" fontId="13" fillId="0" borderId="10" xfId="54" applyNumberFormat="1" applyFont="1" applyFill="1" applyBorder="1" applyAlignment="1">
      <alignment horizontal="left" vertical="center" wrapText="1"/>
      <protection/>
    </xf>
    <xf numFmtId="192" fontId="13" fillId="0" borderId="0" xfId="54" applyNumberFormat="1" applyFont="1" applyFill="1" applyAlignment="1">
      <alignment horizontal="center" vertical="top" wrapText="1"/>
      <protection/>
    </xf>
    <xf numFmtId="192" fontId="13" fillId="0" borderId="14" xfId="54" applyNumberFormat="1" applyFont="1" applyFill="1" applyBorder="1" applyAlignment="1">
      <alignment horizontal="center"/>
      <protection/>
    </xf>
    <xf numFmtId="192" fontId="13" fillId="0" borderId="12" xfId="54" applyNumberFormat="1" applyFont="1" applyFill="1" applyBorder="1" applyAlignment="1">
      <alignment horizontal="center" vertical="top" wrapText="1"/>
      <protection/>
    </xf>
    <xf numFmtId="192" fontId="13" fillId="0" borderId="13" xfId="54" applyNumberFormat="1" applyFont="1" applyFill="1" applyBorder="1" applyAlignment="1">
      <alignment horizontal="center" vertical="top" wrapText="1"/>
      <protection/>
    </xf>
    <xf numFmtId="0" fontId="15" fillId="0" borderId="13" xfId="0" applyFont="1" applyFill="1" applyBorder="1" applyAlignment="1">
      <alignment horizontal="center" vertical="top" wrapText="1"/>
    </xf>
    <xf numFmtId="0" fontId="15" fillId="0" borderId="15" xfId="0" applyFont="1" applyFill="1" applyBorder="1" applyAlignment="1">
      <alignment horizontal="center" vertical="top" wrapText="1"/>
    </xf>
    <xf numFmtId="192" fontId="13" fillId="0" borderId="0" xfId="54" applyNumberFormat="1" applyFont="1" applyFill="1" applyBorder="1" applyAlignment="1">
      <alignment horizontal="left" vertical="center"/>
      <protection/>
    </xf>
    <xf numFmtId="192" fontId="10" fillId="0" borderId="0" xfId="54" applyNumberFormat="1" applyFont="1" applyFill="1" applyBorder="1" applyAlignment="1">
      <alignment horizontal="left" vertical="center"/>
      <protection/>
    </xf>
    <xf numFmtId="192" fontId="10" fillId="0" borderId="0" xfId="54" applyNumberFormat="1" applyFont="1" applyFill="1" applyBorder="1" applyAlignment="1">
      <alignment vertical="center"/>
      <protection/>
    </xf>
    <xf numFmtId="0" fontId="0" fillId="0" borderId="0" xfId="0" applyFont="1" applyFill="1" applyAlignment="1">
      <alignment/>
    </xf>
    <xf numFmtId="192" fontId="10" fillId="0" borderId="14" xfId="54" applyNumberFormat="1" applyFont="1" applyFill="1" applyBorder="1" applyAlignment="1">
      <alignment horizontal="center" vertical="top" wrapText="1"/>
      <protection/>
    </xf>
    <xf numFmtId="192" fontId="10" fillId="0" borderId="16" xfId="54" applyNumberFormat="1" applyFont="1" applyFill="1" applyBorder="1" applyAlignment="1">
      <alignment horizontal="center" vertical="top" wrapText="1"/>
      <protection/>
    </xf>
    <xf numFmtId="192" fontId="10" fillId="0" borderId="11" xfId="54" applyNumberFormat="1" applyFont="1" applyFill="1" applyBorder="1" applyAlignment="1">
      <alignment horizontal="center" vertical="top" wrapText="1"/>
      <protection/>
    </xf>
    <xf numFmtId="174" fontId="13" fillId="0" borderId="10" xfId="54" applyNumberFormat="1" applyFont="1" applyFill="1" applyBorder="1" applyAlignment="1">
      <alignment horizontal="center"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УЗ ГДБ Балашов" xfId="53"/>
    <cellStyle name="Обычный_Таблицы_3 и форматы_"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58"/>
  <sheetViews>
    <sheetView tabSelected="1" view="pageBreakPreview" zoomScale="40" zoomScaleNormal="30" zoomScaleSheetLayoutView="40" zoomScalePageLayoutView="50" workbookViewId="0" topLeftCell="B1">
      <selection activeCell="S7" sqref="S7"/>
    </sheetView>
  </sheetViews>
  <sheetFormatPr defaultColWidth="9.00390625" defaultRowHeight="12.75"/>
  <cols>
    <col min="1" max="1" width="40.625" style="36" customWidth="1"/>
    <col min="2" max="2" width="19.375" style="37" customWidth="1"/>
    <col min="3" max="3" width="21.75390625" style="22" customWidth="1"/>
    <col min="4" max="4" width="16.875" style="22" customWidth="1"/>
    <col min="5" max="5" width="18.875" style="22" customWidth="1"/>
    <col min="6" max="6" width="17.375" style="22" customWidth="1"/>
    <col min="7" max="7" width="16.875" style="22" customWidth="1"/>
    <col min="8" max="8" width="15.00390625" style="22" customWidth="1"/>
    <col min="9" max="9" width="19.375" style="22" customWidth="1"/>
    <col min="10" max="10" width="18.125" style="38" customWidth="1"/>
    <col min="11" max="11" width="17.125" style="38" customWidth="1"/>
    <col min="12" max="12" width="18.125" style="39" customWidth="1"/>
    <col min="13" max="13" width="7.00390625" style="39" bestFit="1" customWidth="1"/>
    <col min="14" max="14" width="19.00390625" style="38" customWidth="1"/>
    <col min="15" max="15" width="26.625" style="39" customWidth="1"/>
    <col min="16" max="16" width="30.00390625" style="39" customWidth="1"/>
    <col min="17" max="17" width="7.625" style="22" customWidth="1"/>
    <col min="18" max="18" width="19.00390625" style="38" customWidth="1"/>
    <col min="19" max="19" width="18.00390625" style="39" customWidth="1"/>
    <col min="20" max="20" width="18.625" style="39" customWidth="1"/>
    <col min="21" max="21" width="6.375" style="22" customWidth="1"/>
    <col min="22" max="22" width="25.75390625" style="44" customWidth="1"/>
    <col min="23" max="23" width="39.00390625" style="44" customWidth="1"/>
    <col min="24" max="24" width="118.625" style="22" customWidth="1"/>
    <col min="25" max="25" width="16.00390625" style="96" customWidth="1"/>
    <col min="26" max="26" width="17.375" style="96" customWidth="1"/>
    <col min="27" max="28" width="9.125" style="17" customWidth="1"/>
    <col min="29" max="16384" width="9.125" style="1" customWidth="1"/>
  </cols>
  <sheetData>
    <row r="1" spans="17:26" ht="21.75" customHeight="1">
      <c r="Q1" s="40"/>
      <c r="U1" s="40"/>
      <c r="V1" s="40"/>
      <c r="W1" s="113" t="s">
        <v>944</v>
      </c>
      <c r="X1" s="114"/>
      <c r="Y1" s="114"/>
      <c r="Z1" s="114"/>
    </row>
    <row r="2" spans="11:36" ht="189" customHeight="1">
      <c r="K2" s="41" t="s">
        <v>713</v>
      </c>
      <c r="L2" s="36"/>
      <c r="M2" s="36"/>
      <c r="N2" s="36"/>
      <c r="O2" s="36"/>
      <c r="P2" s="36"/>
      <c r="Q2" s="40"/>
      <c r="R2" s="36"/>
      <c r="S2" s="36"/>
      <c r="T2" s="36"/>
      <c r="U2" s="40"/>
      <c r="V2" s="40"/>
      <c r="W2" s="114"/>
      <c r="X2" s="114"/>
      <c r="Y2" s="114"/>
      <c r="Z2" s="114"/>
      <c r="AA2" s="18"/>
      <c r="AB2" s="18"/>
      <c r="AC2" s="5"/>
      <c r="AD2" s="5"/>
      <c r="AE2" s="5"/>
      <c r="AF2" s="5"/>
      <c r="AG2" s="5"/>
      <c r="AH2" s="5"/>
      <c r="AI2" s="5"/>
      <c r="AJ2" s="5"/>
    </row>
    <row r="3" spans="1:28" s="2" customFormat="1" ht="51.75" customHeight="1">
      <c r="A3" s="118" t="s">
        <v>410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6"/>
      <c r="AB3" s="6"/>
    </row>
    <row r="4" spans="1:28" s="2" customFormat="1" ht="25.5" customHeight="1">
      <c r="A4" s="42"/>
      <c r="B4" s="23"/>
      <c r="C4" s="23"/>
      <c r="D4" s="23"/>
      <c r="E4" s="23"/>
      <c r="F4" s="23"/>
      <c r="G4" s="23"/>
      <c r="H4" s="23"/>
      <c r="I4" s="23"/>
      <c r="J4" s="38"/>
      <c r="K4" s="38"/>
      <c r="L4" s="43"/>
      <c r="M4" s="43"/>
      <c r="N4" s="38"/>
      <c r="O4" s="43"/>
      <c r="P4" s="43"/>
      <c r="Q4" s="23"/>
      <c r="R4" s="38"/>
      <c r="S4" s="43"/>
      <c r="T4" s="43"/>
      <c r="U4" s="23"/>
      <c r="V4" s="44"/>
      <c r="W4" s="44"/>
      <c r="X4" s="23"/>
      <c r="Y4" s="38"/>
      <c r="Z4" s="38"/>
      <c r="AA4" s="6"/>
      <c r="AB4" s="6"/>
    </row>
    <row r="5" spans="1:28" s="3" customFormat="1" ht="38.25" customHeight="1">
      <c r="A5" s="116"/>
      <c r="B5" s="111" t="s">
        <v>531</v>
      </c>
      <c r="C5" s="111" t="s">
        <v>178</v>
      </c>
      <c r="D5" s="110" t="s">
        <v>252</v>
      </c>
      <c r="E5" s="110"/>
      <c r="F5" s="110"/>
      <c r="G5" s="110"/>
      <c r="H5" s="110" t="s">
        <v>250</v>
      </c>
      <c r="I5" s="110"/>
      <c r="J5" s="120" t="s">
        <v>714</v>
      </c>
      <c r="K5" s="121"/>
      <c r="L5" s="121"/>
      <c r="M5" s="121"/>
      <c r="N5" s="121"/>
      <c r="O5" s="121"/>
      <c r="P5" s="121"/>
      <c r="Q5" s="121"/>
      <c r="R5" s="122"/>
      <c r="S5" s="122"/>
      <c r="T5" s="122"/>
      <c r="U5" s="123"/>
      <c r="V5" s="110" t="s">
        <v>253</v>
      </c>
      <c r="W5" s="110"/>
      <c r="X5" s="110"/>
      <c r="Y5" s="110"/>
      <c r="Z5" s="110"/>
      <c r="AA5" s="19"/>
      <c r="AB5" s="19"/>
    </row>
    <row r="6" spans="1:28" s="3" customFormat="1" ht="42" customHeight="1">
      <c r="A6" s="116"/>
      <c r="B6" s="111"/>
      <c r="C6" s="111"/>
      <c r="D6" s="110"/>
      <c r="E6" s="110"/>
      <c r="F6" s="110"/>
      <c r="G6" s="110"/>
      <c r="H6" s="110"/>
      <c r="I6" s="110"/>
      <c r="J6" s="131" t="s">
        <v>246</v>
      </c>
      <c r="K6" s="131"/>
      <c r="L6" s="131"/>
      <c r="M6" s="131"/>
      <c r="N6" s="110" t="s">
        <v>247</v>
      </c>
      <c r="O6" s="110"/>
      <c r="P6" s="110"/>
      <c r="Q6" s="110"/>
      <c r="R6" s="110" t="s">
        <v>508</v>
      </c>
      <c r="S6" s="110"/>
      <c r="T6" s="110"/>
      <c r="U6" s="110"/>
      <c r="V6" s="110"/>
      <c r="W6" s="110"/>
      <c r="X6" s="110"/>
      <c r="Y6" s="110"/>
      <c r="Z6" s="110"/>
      <c r="AA6" s="19"/>
      <c r="AB6" s="19"/>
    </row>
    <row r="7" spans="1:28" s="3" customFormat="1" ht="408.75" customHeight="1">
      <c r="A7" s="119"/>
      <c r="B7" s="112"/>
      <c r="C7" s="112"/>
      <c r="D7" s="103" t="s">
        <v>438</v>
      </c>
      <c r="E7" s="103" t="s">
        <v>439</v>
      </c>
      <c r="F7" s="103" t="s">
        <v>0</v>
      </c>
      <c r="G7" s="103" t="s">
        <v>328</v>
      </c>
      <c r="H7" s="103" t="s">
        <v>292</v>
      </c>
      <c r="I7" s="103" t="s">
        <v>293</v>
      </c>
      <c r="J7" s="104" t="s">
        <v>294</v>
      </c>
      <c r="K7" s="104" t="s">
        <v>532</v>
      </c>
      <c r="L7" s="104" t="s">
        <v>329</v>
      </c>
      <c r="M7" s="104" t="s">
        <v>517</v>
      </c>
      <c r="N7" s="104" t="s">
        <v>294</v>
      </c>
      <c r="O7" s="104" t="s">
        <v>251</v>
      </c>
      <c r="P7" s="104" t="s">
        <v>329</v>
      </c>
      <c r="Q7" s="103" t="s">
        <v>517</v>
      </c>
      <c r="R7" s="104" t="s">
        <v>294</v>
      </c>
      <c r="S7" s="104" t="s">
        <v>251</v>
      </c>
      <c r="T7" s="104" t="s">
        <v>329</v>
      </c>
      <c r="U7" s="103" t="s">
        <v>517</v>
      </c>
      <c r="V7" s="103" t="s">
        <v>330</v>
      </c>
      <c r="W7" s="103" t="s">
        <v>331</v>
      </c>
      <c r="X7" s="108" t="s">
        <v>434</v>
      </c>
      <c r="Y7" s="104" t="s">
        <v>533</v>
      </c>
      <c r="Z7" s="104" t="s">
        <v>435</v>
      </c>
      <c r="AA7" s="19"/>
      <c r="AB7" s="19"/>
    </row>
    <row r="8" spans="1:26" s="31" customFormat="1" ht="22.5">
      <c r="A8" s="46">
        <v>1</v>
      </c>
      <c r="B8" s="46">
        <v>2</v>
      </c>
      <c r="C8" s="46">
        <v>3</v>
      </c>
      <c r="D8" s="46">
        <v>4</v>
      </c>
      <c r="E8" s="46">
        <v>5</v>
      </c>
      <c r="F8" s="25">
        <v>6</v>
      </c>
      <c r="G8" s="25">
        <v>7</v>
      </c>
      <c r="H8" s="25">
        <v>8</v>
      </c>
      <c r="I8" s="25">
        <v>9</v>
      </c>
      <c r="J8" s="25">
        <v>10</v>
      </c>
      <c r="K8" s="25">
        <v>11</v>
      </c>
      <c r="L8" s="46">
        <v>12</v>
      </c>
      <c r="M8" s="46">
        <v>13</v>
      </c>
      <c r="N8" s="47">
        <v>14</v>
      </c>
      <c r="O8" s="46">
        <v>15</v>
      </c>
      <c r="P8" s="46">
        <v>16</v>
      </c>
      <c r="Q8" s="46">
        <v>17</v>
      </c>
      <c r="R8" s="47">
        <v>18</v>
      </c>
      <c r="S8" s="46">
        <v>19</v>
      </c>
      <c r="T8" s="46">
        <v>20</v>
      </c>
      <c r="U8" s="46">
        <v>21</v>
      </c>
      <c r="V8" s="47">
        <v>22</v>
      </c>
      <c r="W8" s="47">
        <v>23</v>
      </c>
      <c r="X8" s="46">
        <v>24</v>
      </c>
      <c r="Y8" s="47">
        <v>25</v>
      </c>
      <c r="Z8" s="47">
        <v>26</v>
      </c>
    </row>
    <row r="9" spans="1:26" s="7" customFormat="1" ht="22.5">
      <c r="A9" s="116" t="s">
        <v>228</v>
      </c>
      <c r="B9" s="116"/>
      <c r="C9" s="116"/>
      <c r="D9" s="116"/>
      <c r="E9" s="26"/>
      <c r="F9" s="26"/>
      <c r="G9" s="26"/>
      <c r="H9" s="26"/>
      <c r="I9" s="26"/>
      <c r="J9" s="48"/>
      <c r="K9" s="48"/>
      <c r="L9" s="49"/>
      <c r="M9" s="49"/>
      <c r="N9" s="48"/>
      <c r="O9" s="49"/>
      <c r="P9" s="49"/>
      <c r="Q9" s="50"/>
      <c r="R9" s="48"/>
      <c r="S9" s="49"/>
      <c r="T9" s="49"/>
      <c r="U9" s="50"/>
      <c r="V9" s="51"/>
      <c r="W9" s="51"/>
      <c r="X9" s="50"/>
      <c r="Y9" s="48"/>
      <c r="Z9" s="48"/>
    </row>
    <row r="10" spans="1:26" s="8" customFormat="1" ht="69.75" customHeight="1">
      <c r="A10" s="117" t="s">
        <v>248</v>
      </c>
      <c r="B10" s="117"/>
      <c r="C10" s="117"/>
      <c r="D10" s="24">
        <f>D15+D18+D21+D24+D27+D29+D32+D40+D42+D45+D47+D52+D54+D57+D60+D62+D65+D68+D71+D76+D78+D82+D86+D88+D91+D93+D98+D103+D106+D108+D110+D113+D117+D121+D123+D125+D128+D130+D134+D136+D138+D144+D146+D148+D150+D153+D166+D173+D175+D178+D185+D189+D192+D194+D197+D202+D205+D210+D213+D216+D218+D220+D222+D225+D227+D232+D235+D237+D239+D245+D247+D252+D254+D257+D264+D266+D269+D275+D278+D281+D289+D291+D293+D295+D298+D300+D302+D304+D307+D310+D312+D314+D316+D321+D327</f>
        <v>494243.2700000001</v>
      </c>
      <c r="E10" s="52">
        <f>SUM(E15:E328)/2</f>
        <v>304447.065</v>
      </c>
      <c r="F10" s="24">
        <f>(E10/D10)*100</f>
        <v>61.59862632019247</v>
      </c>
      <c r="G10" s="24">
        <f>(J10+N10)/E10</f>
        <v>6.743996691822273</v>
      </c>
      <c r="H10" s="53"/>
      <c r="I10" s="53"/>
      <c r="J10" s="45">
        <f>SUM(J13:J14)</f>
        <v>1059950.56927</v>
      </c>
      <c r="K10" s="45">
        <f>SUM(K13:K14)</f>
        <v>894818.7556900001</v>
      </c>
      <c r="L10" s="45">
        <f>SUM(L13:L14)</f>
        <v>165131.81357999993</v>
      </c>
      <c r="M10" s="45"/>
      <c r="N10" s="45">
        <f aca="true" t="shared" si="0" ref="N10:U10">SUM(N13:N14)</f>
        <v>993239.4299250004</v>
      </c>
      <c r="O10" s="45">
        <f t="shared" si="0"/>
        <v>966285.0299250004</v>
      </c>
      <c r="P10" s="45">
        <f t="shared" si="0"/>
        <v>26954.4</v>
      </c>
      <c r="Q10" s="24">
        <f t="shared" si="0"/>
        <v>0</v>
      </c>
      <c r="R10" s="45">
        <f t="shared" si="0"/>
        <v>65551</v>
      </c>
      <c r="S10" s="45">
        <f t="shared" si="0"/>
        <v>65551</v>
      </c>
      <c r="T10" s="45">
        <f t="shared" si="0"/>
        <v>0</v>
      </c>
      <c r="U10" s="24">
        <f t="shared" si="0"/>
        <v>0</v>
      </c>
      <c r="V10" s="51"/>
      <c r="W10" s="51"/>
      <c r="X10" s="51"/>
      <c r="Y10" s="48"/>
      <c r="Z10" s="48"/>
    </row>
    <row r="11" spans="1:26" s="8" customFormat="1" ht="33" customHeight="1">
      <c r="A11" s="21" t="s">
        <v>158</v>
      </c>
      <c r="B11" s="27"/>
      <c r="C11" s="27"/>
      <c r="D11" s="27"/>
      <c r="E11" s="27"/>
      <c r="F11" s="27"/>
      <c r="G11" s="27"/>
      <c r="H11" s="51" t="s">
        <v>804</v>
      </c>
      <c r="I11" s="51"/>
      <c r="J11" s="54"/>
      <c r="K11" s="54"/>
      <c r="L11" s="54"/>
      <c r="M11" s="54"/>
      <c r="N11" s="54"/>
      <c r="O11" s="54"/>
      <c r="P11" s="54"/>
      <c r="Q11" s="27"/>
      <c r="R11" s="54"/>
      <c r="S11" s="54"/>
      <c r="T11" s="54"/>
      <c r="U11" s="27"/>
      <c r="V11" s="51"/>
      <c r="W11" s="51"/>
      <c r="X11" s="51"/>
      <c r="Y11" s="48"/>
      <c r="Z11" s="48"/>
    </row>
    <row r="12" spans="1:26" s="8" customFormat="1" ht="32.25" customHeight="1">
      <c r="A12" s="55" t="s">
        <v>230</v>
      </c>
      <c r="B12" s="27"/>
      <c r="C12" s="27"/>
      <c r="D12" s="27">
        <v>0</v>
      </c>
      <c r="E12" s="27">
        <v>0</v>
      </c>
      <c r="F12" s="27"/>
      <c r="G12" s="27">
        <v>0</v>
      </c>
      <c r="H12" s="27"/>
      <c r="I12" s="27"/>
      <c r="J12" s="54">
        <v>0</v>
      </c>
      <c r="K12" s="54">
        <v>0</v>
      </c>
      <c r="L12" s="54">
        <v>0</v>
      </c>
      <c r="M12" s="54">
        <v>0</v>
      </c>
      <c r="N12" s="54" t="s">
        <v>804</v>
      </c>
      <c r="O12" s="54">
        <v>0</v>
      </c>
      <c r="P12" s="54">
        <v>0</v>
      </c>
      <c r="Q12" s="27">
        <v>0</v>
      </c>
      <c r="R12" s="54" t="s">
        <v>804</v>
      </c>
      <c r="S12" s="54">
        <v>0</v>
      </c>
      <c r="T12" s="54">
        <v>0</v>
      </c>
      <c r="U12" s="27">
        <v>0</v>
      </c>
      <c r="V12" s="27"/>
      <c r="W12" s="27"/>
      <c r="X12" s="27"/>
      <c r="Y12" s="48"/>
      <c r="Z12" s="48"/>
    </row>
    <row r="13" spans="1:26" s="7" customFormat="1" ht="33" customHeight="1">
      <c r="A13" s="55" t="s">
        <v>229</v>
      </c>
      <c r="B13" s="27"/>
      <c r="C13" s="27"/>
      <c r="D13" s="27">
        <v>0</v>
      </c>
      <c r="E13" s="27">
        <v>0</v>
      </c>
      <c r="F13" s="27"/>
      <c r="G13" s="27">
        <v>0</v>
      </c>
      <c r="H13" s="27"/>
      <c r="I13" s="27"/>
      <c r="J13" s="54">
        <v>0</v>
      </c>
      <c r="K13" s="54">
        <v>0</v>
      </c>
      <c r="L13" s="54">
        <v>0</v>
      </c>
      <c r="M13" s="54">
        <v>0</v>
      </c>
      <c r="N13" s="54">
        <v>0</v>
      </c>
      <c r="O13" s="54">
        <v>0</v>
      </c>
      <c r="P13" s="54">
        <v>0</v>
      </c>
      <c r="Q13" s="27">
        <v>0</v>
      </c>
      <c r="R13" s="54">
        <v>0</v>
      </c>
      <c r="S13" s="54">
        <v>0</v>
      </c>
      <c r="T13" s="54">
        <v>0</v>
      </c>
      <c r="U13" s="27">
        <v>0</v>
      </c>
      <c r="V13" s="27"/>
      <c r="W13" s="27"/>
      <c r="X13" s="27"/>
      <c r="Y13" s="54"/>
      <c r="Z13" s="54"/>
    </row>
    <row r="14" spans="1:26" s="8" customFormat="1" ht="38.25" customHeight="1">
      <c r="A14" s="55" t="s">
        <v>249</v>
      </c>
      <c r="B14" s="27"/>
      <c r="C14" s="27"/>
      <c r="D14" s="27">
        <f>D10+0</f>
        <v>494243.2700000001</v>
      </c>
      <c r="E14" s="27">
        <f>E10+0</f>
        <v>304447.065</v>
      </c>
      <c r="F14" s="27">
        <f aca="true" t="shared" si="1" ref="F14:F85">(E14/D14)*100</f>
        <v>61.59862632019247</v>
      </c>
      <c r="G14" s="27">
        <f aca="true" t="shared" si="2" ref="G14:G51">(J14+N14)/E14</f>
        <v>6.743996691822273</v>
      </c>
      <c r="H14" s="27"/>
      <c r="I14" s="27"/>
      <c r="J14" s="54">
        <f>K14+L14</f>
        <v>1059950.56927</v>
      </c>
      <c r="K14" s="54">
        <f>SUM(K15:K328)/2</f>
        <v>894818.7556900001</v>
      </c>
      <c r="L14" s="54">
        <f>SUM(L15:L328)/2</f>
        <v>165131.81357999993</v>
      </c>
      <c r="M14" s="54"/>
      <c r="N14" s="54">
        <f>O14+P14</f>
        <v>993239.4299250004</v>
      </c>
      <c r="O14" s="54">
        <f>SUM(O15:O328)/2</f>
        <v>966285.0299250004</v>
      </c>
      <c r="P14" s="54">
        <f>SUM(P15:P328)/2</f>
        <v>26954.4</v>
      </c>
      <c r="Q14" s="27">
        <f>SUM(Q15:Q328)</f>
        <v>0</v>
      </c>
      <c r="R14" s="54">
        <f>S14+T14</f>
        <v>65551</v>
      </c>
      <c r="S14" s="54">
        <f>SUM(S15:S328)/2</f>
        <v>65551</v>
      </c>
      <c r="T14" s="54">
        <f>SUM(T15:T328)/2</f>
        <v>0</v>
      </c>
      <c r="U14" s="27">
        <f>SUM(U15:U328)</f>
        <v>0</v>
      </c>
      <c r="V14" s="27"/>
      <c r="W14" s="27"/>
      <c r="X14" s="27"/>
      <c r="Y14" s="54"/>
      <c r="Z14" s="54"/>
    </row>
    <row r="15" spans="1:26" s="7" customFormat="1" ht="117" customHeight="1">
      <c r="A15" s="20" t="s">
        <v>259</v>
      </c>
      <c r="B15" s="28" t="s">
        <v>61</v>
      </c>
      <c r="C15" s="28"/>
      <c r="D15" s="24">
        <f>D16+D17</f>
        <v>2772.5</v>
      </c>
      <c r="E15" s="24">
        <f>E16+E17</f>
        <v>1761</v>
      </c>
      <c r="F15" s="24">
        <f t="shared" si="1"/>
        <v>63.516681695220925</v>
      </c>
      <c r="G15" s="24">
        <f>(J15+N15)/E15</f>
        <v>5.962521856899489</v>
      </c>
      <c r="H15" s="24"/>
      <c r="I15" s="24"/>
      <c r="J15" s="45">
        <f>J16+J17</f>
        <v>7678.40099</v>
      </c>
      <c r="K15" s="45">
        <f>K16+K17</f>
        <v>7312.9</v>
      </c>
      <c r="L15" s="45">
        <f>L16+L17</f>
        <v>365.50099</v>
      </c>
      <c r="M15" s="45"/>
      <c r="N15" s="45">
        <f>N16+N17</f>
        <v>2821.6</v>
      </c>
      <c r="O15" s="45">
        <v>2687.1</v>
      </c>
      <c r="P15" s="45">
        <f>P16+P17</f>
        <v>134.5</v>
      </c>
      <c r="Q15" s="28"/>
      <c r="R15" s="56"/>
      <c r="S15" s="56"/>
      <c r="T15" s="56"/>
      <c r="U15" s="28"/>
      <c r="V15" s="28"/>
      <c r="W15" s="28"/>
      <c r="X15" s="28"/>
      <c r="Y15" s="56"/>
      <c r="Z15" s="56"/>
    </row>
    <row r="16" spans="1:26" s="7" customFormat="1" ht="230.25" customHeight="1">
      <c r="A16" s="57" t="s">
        <v>657</v>
      </c>
      <c r="B16" s="58"/>
      <c r="C16" s="58" t="s">
        <v>636</v>
      </c>
      <c r="D16" s="58">
        <v>1973.9</v>
      </c>
      <c r="E16" s="58">
        <v>962.4</v>
      </c>
      <c r="F16" s="58">
        <f t="shared" si="1"/>
        <v>48.75626931455494</v>
      </c>
      <c r="G16" s="58">
        <f t="shared" si="2"/>
        <v>7.314007678719868</v>
      </c>
      <c r="H16" s="58" t="s">
        <v>885</v>
      </c>
      <c r="I16" s="58" t="s">
        <v>762</v>
      </c>
      <c r="J16" s="59">
        <f>K16+L16</f>
        <v>4217.40099</v>
      </c>
      <c r="K16" s="59">
        <v>3998.1</v>
      </c>
      <c r="L16" s="59">
        <v>219.30099</v>
      </c>
      <c r="M16" s="59"/>
      <c r="N16" s="59">
        <f>O16+P16</f>
        <v>2821.6</v>
      </c>
      <c r="O16" s="59">
        <v>2687.1</v>
      </c>
      <c r="P16" s="59">
        <v>134.5</v>
      </c>
      <c r="Q16" s="58"/>
      <c r="R16" s="59"/>
      <c r="S16" s="59"/>
      <c r="T16" s="59"/>
      <c r="U16" s="58"/>
      <c r="V16" s="58" t="s">
        <v>562</v>
      </c>
      <c r="W16" s="130" t="s">
        <v>361</v>
      </c>
      <c r="X16" s="58" t="s">
        <v>3</v>
      </c>
      <c r="Y16" s="59">
        <v>9135.7</v>
      </c>
      <c r="Z16" s="59">
        <f>N16</f>
        <v>2821.6</v>
      </c>
    </row>
    <row r="17" spans="1:26" s="7" customFormat="1" ht="83.25" customHeight="1">
      <c r="A17" s="60" t="s">
        <v>256</v>
      </c>
      <c r="B17" s="28"/>
      <c r="C17" s="28" t="s">
        <v>198</v>
      </c>
      <c r="D17" s="28">
        <v>798.6</v>
      </c>
      <c r="E17" s="28">
        <v>798.6</v>
      </c>
      <c r="F17" s="28">
        <f t="shared" si="1"/>
        <v>100</v>
      </c>
      <c r="G17" s="28">
        <f t="shared" si="2"/>
        <v>4.333834209867268</v>
      </c>
      <c r="H17" s="28" t="s">
        <v>885</v>
      </c>
      <c r="I17" s="28" t="s">
        <v>430</v>
      </c>
      <c r="J17" s="61">
        <f>K17+L17</f>
        <v>3461</v>
      </c>
      <c r="K17" s="61">
        <v>3314.8</v>
      </c>
      <c r="L17" s="61">
        <v>146.2</v>
      </c>
      <c r="M17" s="56"/>
      <c r="N17" s="56"/>
      <c r="O17" s="56"/>
      <c r="P17" s="56"/>
      <c r="Q17" s="28"/>
      <c r="R17" s="56"/>
      <c r="S17" s="56"/>
      <c r="T17" s="56"/>
      <c r="U17" s="28"/>
      <c r="V17" s="28" t="s">
        <v>785</v>
      </c>
      <c r="W17" s="115"/>
      <c r="X17" s="28" t="s">
        <v>201</v>
      </c>
      <c r="Y17" s="56">
        <v>4200</v>
      </c>
      <c r="Z17" s="56"/>
    </row>
    <row r="18" spans="1:26" s="7" customFormat="1" ht="99.75" customHeight="1">
      <c r="A18" s="21" t="s">
        <v>260</v>
      </c>
      <c r="B18" s="28" t="s">
        <v>61</v>
      </c>
      <c r="C18" s="28"/>
      <c r="D18" s="24">
        <f>D19+D20</f>
        <v>1383.5</v>
      </c>
      <c r="E18" s="24">
        <f>E19+E20</f>
        <v>1383.5</v>
      </c>
      <c r="F18" s="24">
        <f t="shared" si="1"/>
        <v>100</v>
      </c>
      <c r="G18" s="24">
        <f t="shared" si="2"/>
        <v>7.228044813877846</v>
      </c>
      <c r="H18" s="24"/>
      <c r="I18" s="24"/>
      <c r="J18" s="45">
        <f aca="true" t="shared" si="3" ref="J18:J33">K18+L18</f>
        <v>8019.9</v>
      </c>
      <c r="K18" s="45">
        <f>K19</f>
        <v>8019.9</v>
      </c>
      <c r="L18" s="45"/>
      <c r="M18" s="45"/>
      <c r="N18" s="45">
        <f aca="true" t="shared" si="4" ref="N18:N31">O18+P18</f>
        <v>1980.1</v>
      </c>
      <c r="O18" s="45">
        <f>O19+O20</f>
        <v>1980.1</v>
      </c>
      <c r="P18" s="56"/>
      <c r="Q18" s="28"/>
      <c r="R18" s="56"/>
      <c r="S18" s="56"/>
      <c r="T18" s="56"/>
      <c r="U18" s="28"/>
      <c r="V18" s="28"/>
      <c r="W18" s="28"/>
      <c r="X18" s="28"/>
      <c r="Y18" s="56"/>
      <c r="Z18" s="56"/>
    </row>
    <row r="19" spans="1:26" s="7" customFormat="1" ht="177.75" customHeight="1">
      <c r="A19" s="60" t="s">
        <v>256</v>
      </c>
      <c r="B19" s="28"/>
      <c r="C19" s="28" t="s">
        <v>199</v>
      </c>
      <c r="D19" s="28">
        <v>1235.4</v>
      </c>
      <c r="E19" s="28">
        <v>1235.4</v>
      </c>
      <c r="F19" s="28">
        <f t="shared" si="1"/>
        <v>100</v>
      </c>
      <c r="G19" s="28">
        <f t="shared" si="2"/>
        <v>7.435405536668284</v>
      </c>
      <c r="H19" s="28" t="s">
        <v>885</v>
      </c>
      <c r="I19" s="28" t="s">
        <v>762</v>
      </c>
      <c r="J19" s="56">
        <f t="shared" si="3"/>
        <v>8019.9</v>
      </c>
      <c r="K19" s="56">
        <v>8019.9</v>
      </c>
      <c r="L19" s="56"/>
      <c r="M19" s="56"/>
      <c r="N19" s="56">
        <f t="shared" si="4"/>
        <v>1165.8</v>
      </c>
      <c r="O19" s="62">
        <v>1165.8</v>
      </c>
      <c r="P19" s="56"/>
      <c r="Q19" s="28"/>
      <c r="R19" s="56"/>
      <c r="S19" s="62"/>
      <c r="T19" s="56"/>
      <c r="U19" s="28"/>
      <c r="V19" s="28" t="s">
        <v>563</v>
      </c>
      <c r="W19" s="28" t="s">
        <v>360</v>
      </c>
      <c r="X19" s="28" t="s">
        <v>591</v>
      </c>
      <c r="Y19" s="56">
        <v>12513.12</v>
      </c>
      <c r="Z19" s="56">
        <f>N19</f>
        <v>1165.8</v>
      </c>
    </row>
    <row r="20" spans="1:26" s="7" customFormat="1" ht="164.25" customHeight="1">
      <c r="A20" s="63" t="s">
        <v>751</v>
      </c>
      <c r="B20" s="28"/>
      <c r="C20" s="64" t="s">
        <v>752</v>
      </c>
      <c r="D20" s="28">
        <v>148.1</v>
      </c>
      <c r="E20" s="64">
        <v>148.1</v>
      </c>
      <c r="F20" s="28">
        <f t="shared" si="1"/>
        <v>100</v>
      </c>
      <c r="G20" s="28">
        <f t="shared" si="2"/>
        <v>5.4983119513842</v>
      </c>
      <c r="H20" s="28" t="s">
        <v>753</v>
      </c>
      <c r="I20" s="64" t="s">
        <v>762</v>
      </c>
      <c r="J20" s="56"/>
      <c r="K20" s="65"/>
      <c r="L20" s="56"/>
      <c r="M20" s="65"/>
      <c r="N20" s="56">
        <f t="shared" si="4"/>
        <v>814.3</v>
      </c>
      <c r="O20" s="65">
        <v>814.3</v>
      </c>
      <c r="P20" s="56"/>
      <c r="Q20" s="64"/>
      <c r="R20" s="56"/>
      <c r="S20" s="65"/>
      <c r="T20" s="56"/>
      <c r="U20" s="64"/>
      <c r="V20" s="28"/>
      <c r="W20" s="64" t="s">
        <v>312</v>
      </c>
      <c r="X20" s="28" t="s">
        <v>906</v>
      </c>
      <c r="Y20" s="65">
        <v>1005.6</v>
      </c>
      <c r="Z20" s="56"/>
    </row>
    <row r="21" spans="1:26" s="7" customFormat="1" ht="71.25" customHeight="1">
      <c r="A21" s="21" t="s">
        <v>261</v>
      </c>
      <c r="B21" s="28" t="s">
        <v>200</v>
      </c>
      <c r="C21" s="28"/>
      <c r="D21" s="24">
        <f>D22+D23</f>
        <v>3935.6000000000004</v>
      </c>
      <c r="E21" s="24">
        <f>E22+E23</f>
        <v>3935.6000000000004</v>
      </c>
      <c r="F21" s="24">
        <f t="shared" si="1"/>
        <v>100</v>
      </c>
      <c r="G21" s="24">
        <f t="shared" si="2"/>
        <v>5.863629433885557</v>
      </c>
      <c r="H21" s="24"/>
      <c r="I21" s="24"/>
      <c r="J21" s="45">
        <f t="shared" si="3"/>
        <v>15019</v>
      </c>
      <c r="K21" s="45">
        <f>K22</f>
        <v>15019</v>
      </c>
      <c r="L21" s="45"/>
      <c r="M21" s="45"/>
      <c r="N21" s="45">
        <f t="shared" si="4"/>
        <v>8057.9</v>
      </c>
      <c r="O21" s="45">
        <f>O22+O23</f>
        <v>6963.9</v>
      </c>
      <c r="P21" s="45">
        <f>P22+P23</f>
        <v>1094</v>
      </c>
      <c r="Q21" s="28"/>
      <c r="R21" s="56"/>
      <c r="S21" s="56"/>
      <c r="T21" s="56"/>
      <c r="U21" s="28"/>
      <c r="V21" s="28"/>
      <c r="W21" s="28"/>
      <c r="X21" s="28"/>
      <c r="Y21" s="56"/>
      <c r="Z21" s="56"/>
    </row>
    <row r="22" spans="1:26" s="7" customFormat="1" ht="176.25" customHeight="1">
      <c r="A22" s="60" t="s">
        <v>242</v>
      </c>
      <c r="B22" s="28"/>
      <c r="C22" s="28" t="s">
        <v>254</v>
      </c>
      <c r="D22" s="28">
        <v>2446.8</v>
      </c>
      <c r="E22" s="28">
        <v>2446.8</v>
      </c>
      <c r="F22" s="28">
        <f t="shared" si="1"/>
        <v>100</v>
      </c>
      <c r="G22" s="28">
        <f t="shared" si="2"/>
        <v>9.360879516102663</v>
      </c>
      <c r="H22" s="28" t="s">
        <v>886</v>
      </c>
      <c r="I22" s="28" t="s">
        <v>762</v>
      </c>
      <c r="J22" s="56">
        <f t="shared" si="3"/>
        <v>15019</v>
      </c>
      <c r="K22" s="56">
        <v>15019</v>
      </c>
      <c r="L22" s="56"/>
      <c r="M22" s="56"/>
      <c r="N22" s="56">
        <f t="shared" si="4"/>
        <v>7885.2</v>
      </c>
      <c r="O22" s="56">
        <v>6791.2</v>
      </c>
      <c r="P22" s="56">
        <v>1094</v>
      </c>
      <c r="Q22" s="28"/>
      <c r="R22" s="56"/>
      <c r="S22" s="56"/>
      <c r="T22" s="56"/>
      <c r="U22" s="28"/>
      <c r="V22" s="28" t="s">
        <v>564</v>
      </c>
      <c r="W22" s="28" t="s">
        <v>739</v>
      </c>
      <c r="X22" s="28" t="s">
        <v>905</v>
      </c>
      <c r="Y22" s="56">
        <v>23100</v>
      </c>
      <c r="Z22" s="56">
        <f>N22</f>
        <v>7885.2</v>
      </c>
    </row>
    <row r="23" spans="1:26" s="7" customFormat="1" ht="74.25" customHeight="1">
      <c r="A23" s="60" t="s">
        <v>255</v>
      </c>
      <c r="B23" s="28"/>
      <c r="C23" s="28" t="s">
        <v>491</v>
      </c>
      <c r="D23" s="28">
        <v>1488.8</v>
      </c>
      <c r="E23" s="28">
        <v>1488.8</v>
      </c>
      <c r="F23" s="28">
        <f t="shared" si="1"/>
        <v>100</v>
      </c>
      <c r="G23" s="28">
        <f t="shared" si="2"/>
        <v>0.11599946265448684</v>
      </c>
      <c r="H23" s="28" t="s">
        <v>762</v>
      </c>
      <c r="I23" s="28" t="s">
        <v>762</v>
      </c>
      <c r="J23" s="56"/>
      <c r="K23" s="56"/>
      <c r="L23" s="56"/>
      <c r="M23" s="56"/>
      <c r="N23" s="56">
        <f t="shared" si="4"/>
        <v>172.7</v>
      </c>
      <c r="O23" s="56">
        <v>172.7</v>
      </c>
      <c r="P23" s="56"/>
      <c r="Q23" s="28"/>
      <c r="R23" s="56"/>
      <c r="S23" s="56"/>
      <c r="T23" s="56"/>
      <c r="U23" s="28"/>
      <c r="V23" s="28"/>
      <c r="W23" s="28" t="s">
        <v>820</v>
      </c>
      <c r="X23" s="28" t="s">
        <v>492</v>
      </c>
      <c r="Y23" s="56">
        <v>195.8</v>
      </c>
      <c r="Z23" s="56"/>
    </row>
    <row r="24" spans="1:26" s="7" customFormat="1" ht="112.5" customHeight="1">
      <c r="A24" s="21" t="s">
        <v>262</v>
      </c>
      <c r="B24" s="28" t="s">
        <v>258</v>
      </c>
      <c r="C24" s="28"/>
      <c r="D24" s="24">
        <f>D25+D26</f>
        <v>5336</v>
      </c>
      <c r="E24" s="24">
        <f>E25+E26</f>
        <v>3260.3</v>
      </c>
      <c r="F24" s="24">
        <f t="shared" si="1"/>
        <v>61.10007496251875</v>
      </c>
      <c r="G24" s="24">
        <f t="shared" si="2"/>
        <v>7.759716645707449</v>
      </c>
      <c r="H24" s="24"/>
      <c r="I24" s="24"/>
      <c r="J24" s="45">
        <f t="shared" si="3"/>
        <v>20895.00418</v>
      </c>
      <c r="K24" s="45">
        <f>K25</f>
        <v>20000</v>
      </c>
      <c r="L24" s="45">
        <f>L25</f>
        <v>895.00418</v>
      </c>
      <c r="M24" s="45"/>
      <c r="N24" s="45">
        <f t="shared" si="4"/>
        <v>4404</v>
      </c>
      <c r="O24" s="45">
        <v>4300</v>
      </c>
      <c r="P24" s="45">
        <f>P25</f>
        <v>104</v>
      </c>
      <c r="Q24" s="28"/>
      <c r="R24" s="56"/>
      <c r="S24" s="56"/>
      <c r="T24" s="56"/>
      <c r="U24" s="28"/>
      <c r="V24" s="28"/>
      <c r="W24" s="28"/>
      <c r="X24" s="28"/>
      <c r="Y24" s="56"/>
      <c r="Z24" s="56"/>
    </row>
    <row r="25" spans="1:26" s="7" customFormat="1" ht="216" customHeight="1">
      <c r="A25" s="60" t="s">
        <v>512</v>
      </c>
      <c r="B25" s="28"/>
      <c r="C25" s="28" t="s">
        <v>603</v>
      </c>
      <c r="D25" s="28">
        <v>2816</v>
      </c>
      <c r="E25" s="28">
        <v>1900</v>
      </c>
      <c r="F25" s="28">
        <f t="shared" si="1"/>
        <v>67.4715909090909</v>
      </c>
      <c r="G25" s="28">
        <f t="shared" si="2"/>
        <v>11.052107463157895</v>
      </c>
      <c r="H25" s="28" t="s">
        <v>902</v>
      </c>
      <c r="I25" s="28" t="s">
        <v>762</v>
      </c>
      <c r="J25" s="56">
        <f t="shared" si="3"/>
        <v>20895.00418</v>
      </c>
      <c r="K25" s="56">
        <v>20000</v>
      </c>
      <c r="L25" s="56">
        <v>895.00418</v>
      </c>
      <c r="M25" s="56"/>
      <c r="N25" s="56">
        <f t="shared" si="4"/>
        <v>104</v>
      </c>
      <c r="O25" s="56"/>
      <c r="P25" s="56">
        <v>104</v>
      </c>
      <c r="Q25" s="28"/>
      <c r="R25" s="56"/>
      <c r="S25" s="56"/>
      <c r="T25" s="56"/>
      <c r="U25" s="28"/>
      <c r="V25" s="28" t="s">
        <v>565</v>
      </c>
      <c r="W25" s="28" t="s">
        <v>308</v>
      </c>
      <c r="X25" s="28" t="s">
        <v>579</v>
      </c>
      <c r="Y25" s="56">
        <v>20999</v>
      </c>
      <c r="Z25" s="56">
        <f>N25</f>
        <v>104</v>
      </c>
    </row>
    <row r="26" spans="1:26" s="7" customFormat="1" ht="162" customHeight="1">
      <c r="A26" s="60" t="s">
        <v>257</v>
      </c>
      <c r="B26" s="28"/>
      <c r="C26" s="28" t="s">
        <v>716</v>
      </c>
      <c r="D26" s="28">
        <v>2520</v>
      </c>
      <c r="E26" s="28">
        <v>1360.3</v>
      </c>
      <c r="F26" s="28">
        <f t="shared" si="1"/>
        <v>53.980158730158735</v>
      </c>
      <c r="G26" s="28">
        <f t="shared" si="2"/>
        <v>3.1610674116003823</v>
      </c>
      <c r="H26" s="28" t="s">
        <v>887</v>
      </c>
      <c r="I26" s="28" t="s">
        <v>762</v>
      </c>
      <c r="J26" s="56"/>
      <c r="K26" s="56"/>
      <c r="L26" s="56"/>
      <c r="M26" s="56"/>
      <c r="N26" s="56">
        <f t="shared" si="4"/>
        <v>4300</v>
      </c>
      <c r="O26" s="56">
        <v>4300</v>
      </c>
      <c r="P26" s="56"/>
      <c r="Q26" s="28"/>
      <c r="R26" s="56"/>
      <c r="S26" s="56"/>
      <c r="T26" s="56"/>
      <c r="U26" s="28"/>
      <c r="V26" s="28"/>
      <c r="W26" s="28" t="s">
        <v>332</v>
      </c>
      <c r="X26" s="28" t="s">
        <v>907</v>
      </c>
      <c r="Y26" s="56">
        <v>5968.4</v>
      </c>
      <c r="Z26" s="56">
        <v>4300</v>
      </c>
    </row>
    <row r="27" spans="1:26" s="7" customFormat="1" ht="188.25" customHeight="1">
      <c r="A27" s="21" t="s">
        <v>263</v>
      </c>
      <c r="B27" s="28" t="s">
        <v>200</v>
      </c>
      <c r="C27" s="28"/>
      <c r="D27" s="24">
        <f>D28</f>
        <v>3235.3</v>
      </c>
      <c r="E27" s="24">
        <f>E28</f>
        <v>1505</v>
      </c>
      <c r="F27" s="24">
        <f t="shared" si="1"/>
        <v>46.5180972398232</v>
      </c>
      <c r="G27" s="24">
        <f t="shared" si="2"/>
        <v>7.041952465116279</v>
      </c>
      <c r="H27" s="24"/>
      <c r="I27" s="24"/>
      <c r="J27" s="45">
        <f t="shared" si="3"/>
        <v>9430.43846</v>
      </c>
      <c r="K27" s="45">
        <f>K28</f>
        <v>9040.9</v>
      </c>
      <c r="L27" s="45">
        <f>L28</f>
        <v>389.53846</v>
      </c>
      <c r="M27" s="45"/>
      <c r="N27" s="45">
        <f t="shared" si="4"/>
        <v>1167.7</v>
      </c>
      <c r="O27" s="45">
        <f>O28</f>
        <v>1167.7</v>
      </c>
      <c r="P27" s="56"/>
      <c r="Q27" s="28" t="s">
        <v>804</v>
      </c>
      <c r="R27" s="56"/>
      <c r="S27" s="56"/>
      <c r="T27" s="56"/>
      <c r="U27" s="28" t="s">
        <v>804</v>
      </c>
      <c r="V27" s="28"/>
      <c r="W27" s="28"/>
      <c r="X27" s="28"/>
      <c r="Y27" s="56"/>
      <c r="Z27" s="56"/>
    </row>
    <row r="28" spans="1:26" s="7" customFormat="1" ht="381.75" customHeight="1">
      <c r="A28" s="60" t="s">
        <v>759</v>
      </c>
      <c r="B28" s="28"/>
      <c r="C28" s="28" t="s">
        <v>513</v>
      </c>
      <c r="D28" s="28">
        <v>3235.3</v>
      </c>
      <c r="E28" s="28">
        <v>1505</v>
      </c>
      <c r="F28" s="28">
        <f t="shared" si="1"/>
        <v>46.5180972398232</v>
      </c>
      <c r="G28" s="28">
        <f t="shared" si="2"/>
        <v>7.041952465116279</v>
      </c>
      <c r="H28" s="28" t="s">
        <v>885</v>
      </c>
      <c r="I28" s="28" t="s">
        <v>762</v>
      </c>
      <c r="J28" s="56">
        <f t="shared" si="3"/>
        <v>9430.43846</v>
      </c>
      <c r="K28" s="56">
        <v>9040.9</v>
      </c>
      <c r="L28" s="56">
        <v>389.53846</v>
      </c>
      <c r="M28" s="56"/>
      <c r="N28" s="61">
        <f t="shared" si="4"/>
        <v>1167.7</v>
      </c>
      <c r="O28" s="61">
        <v>1167.7</v>
      </c>
      <c r="P28" s="61"/>
      <c r="Q28" s="28"/>
      <c r="R28" s="61"/>
      <c r="S28" s="61"/>
      <c r="T28" s="61"/>
      <c r="U28" s="28"/>
      <c r="V28" s="28" t="s">
        <v>580</v>
      </c>
      <c r="W28" s="28" t="s">
        <v>333</v>
      </c>
      <c r="X28" s="28" t="s">
        <v>908</v>
      </c>
      <c r="Y28" s="56">
        <v>13097.3</v>
      </c>
      <c r="Z28" s="56">
        <f>N28</f>
        <v>1167.7</v>
      </c>
    </row>
    <row r="29" spans="1:26" s="7" customFormat="1" ht="90.75" customHeight="1">
      <c r="A29" s="21" t="s">
        <v>264</v>
      </c>
      <c r="B29" s="28" t="s">
        <v>200</v>
      </c>
      <c r="C29" s="28"/>
      <c r="D29" s="24">
        <f>E29</f>
        <v>3313.6</v>
      </c>
      <c r="E29" s="24">
        <f>E30+E31</f>
        <v>3313.6</v>
      </c>
      <c r="F29" s="24">
        <f t="shared" si="1"/>
        <v>100</v>
      </c>
      <c r="G29" s="24">
        <f t="shared" si="2"/>
        <v>6.141004647513278</v>
      </c>
      <c r="H29" s="24"/>
      <c r="I29" s="24"/>
      <c r="J29" s="45">
        <f t="shared" si="3"/>
        <v>15000</v>
      </c>
      <c r="K29" s="45">
        <f>K30</f>
        <v>15000</v>
      </c>
      <c r="L29" s="45"/>
      <c r="M29" s="45"/>
      <c r="N29" s="45">
        <f>O29</f>
        <v>5348.8330000000005</v>
      </c>
      <c r="O29" s="45">
        <f>O30+O31</f>
        <v>5348.8330000000005</v>
      </c>
      <c r="P29" s="56"/>
      <c r="Q29" s="28"/>
      <c r="R29" s="56"/>
      <c r="S29" s="56"/>
      <c r="T29" s="56"/>
      <c r="U29" s="28"/>
      <c r="V29" s="28"/>
      <c r="W29" s="28"/>
      <c r="X29" s="28"/>
      <c r="Y29" s="56"/>
      <c r="Z29" s="56"/>
    </row>
    <row r="30" spans="1:26" s="7" customFormat="1" ht="175.5" customHeight="1">
      <c r="A30" s="60" t="s">
        <v>607</v>
      </c>
      <c r="B30" s="28" t="s">
        <v>202</v>
      </c>
      <c r="C30" s="28" t="s">
        <v>203</v>
      </c>
      <c r="D30" s="28">
        <v>3005</v>
      </c>
      <c r="E30" s="28">
        <v>3005</v>
      </c>
      <c r="F30" s="28">
        <f t="shared" si="1"/>
        <v>100</v>
      </c>
      <c r="G30" s="28">
        <f t="shared" si="2"/>
        <v>6.744958402662229</v>
      </c>
      <c r="H30" s="28" t="s">
        <v>885</v>
      </c>
      <c r="I30" s="28" t="s">
        <v>762</v>
      </c>
      <c r="J30" s="56">
        <f t="shared" si="3"/>
        <v>15000</v>
      </c>
      <c r="K30" s="56">
        <v>15000</v>
      </c>
      <c r="L30" s="56"/>
      <c r="M30" s="56"/>
      <c r="N30" s="61">
        <f t="shared" si="4"/>
        <v>5268.6</v>
      </c>
      <c r="O30" s="56">
        <v>5268.6</v>
      </c>
      <c r="P30" s="56"/>
      <c r="Q30" s="28"/>
      <c r="R30" s="61"/>
      <c r="S30" s="56"/>
      <c r="T30" s="56"/>
      <c r="U30" s="28"/>
      <c r="V30" s="28" t="s">
        <v>566</v>
      </c>
      <c r="W30" s="28" t="s">
        <v>309</v>
      </c>
      <c r="X30" s="28" t="s">
        <v>581</v>
      </c>
      <c r="Y30" s="56">
        <v>20348.8</v>
      </c>
      <c r="Z30" s="56">
        <v>5348.8</v>
      </c>
    </row>
    <row r="31" spans="1:26" s="7" customFormat="1" ht="84" customHeight="1">
      <c r="A31" s="60" t="s">
        <v>255</v>
      </c>
      <c r="B31" s="28" t="s">
        <v>494</v>
      </c>
      <c r="C31" s="28" t="s">
        <v>601</v>
      </c>
      <c r="D31" s="28">
        <v>308.6</v>
      </c>
      <c r="E31" s="28">
        <v>308.6</v>
      </c>
      <c r="F31" s="28">
        <v>100</v>
      </c>
      <c r="G31" s="28">
        <f>(J31+N31+R31)/E31</f>
        <v>0.2599902786779002</v>
      </c>
      <c r="H31" s="28" t="s">
        <v>762</v>
      </c>
      <c r="I31" s="28" t="s">
        <v>431</v>
      </c>
      <c r="J31" s="56"/>
      <c r="K31" s="56"/>
      <c r="L31" s="56"/>
      <c r="M31" s="56"/>
      <c r="N31" s="61">
        <f t="shared" si="4"/>
        <v>80.233</v>
      </c>
      <c r="O31" s="56">
        <v>80.233</v>
      </c>
      <c r="P31" s="56"/>
      <c r="Q31" s="28"/>
      <c r="R31" s="61"/>
      <c r="S31" s="56"/>
      <c r="T31" s="56"/>
      <c r="U31" s="28"/>
      <c r="V31" s="28"/>
      <c r="W31" s="28" t="s">
        <v>307</v>
      </c>
      <c r="X31" s="28" t="s">
        <v>495</v>
      </c>
      <c r="Y31" s="56">
        <v>80.2</v>
      </c>
      <c r="Z31" s="56">
        <v>0</v>
      </c>
    </row>
    <row r="32" spans="1:26" s="7" customFormat="1" ht="89.25" customHeight="1">
      <c r="A32" s="21" t="s">
        <v>265</v>
      </c>
      <c r="B32" s="28" t="s">
        <v>200</v>
      </c>
      <c r="C32" s="28"/>
      <c r="D32" s="24">
        <f>D33+D34+D35+D36</f>
        <v>2215</v>
      </c>
      <c r="E32" s="24">
        <f>E33+E34+E35+E36</f>
        <v>2215</v>
      </c>
      <c r="F32" s="24">
        <f t="shared" si="1"/>
        <v>100</v>
      </c>
      <c r="G32" s="24">
        <f t="shared" si="2"/>
        <v>10.190474040632054</v>
      </c>
      <c r="H32" s="24"/>
      <c r="I32" s="24"/>
      <c r="J32" s="45">
        <f t="shared" si="3"/>
        <v>15000</v>
      </c>
      <c r="K32" s="45">
        <f>K33</f>
        <v>15000</v>
      </c>
      <c r="L32" s="45"/>
      <c r="M32" s="45"/>
      <c r="N32" s="45">
        <f aca="true" t="shared" si="5" ref="N32:N39">O32+P32</f>
        <v>7571.9</v>
      </c>
      <c r="O32" s="45">
        <f>O33+O34+O35+O36+O37+O38+O39</f>
        <v>7571.9</v>
      </c>
      <c r="P32" s="45"/>
      <c r="Q32" s="28"/>
      <c r="R32" s="56"/>
      <c r="S32" s="56"/>
      <c r="T32" s="56"/>
      <c r="U32" s="28"/>
      <c r="V32" s="28"/>
      <c r="W32" s="28"/>
      <c r="X32" s="28"/>
      <c r="Y32" s="56"/>
      <c r="Z32" s="56"/>
    </row>
    <row r="33" spans="1:26" s="7" customFormat="1" ht="388.5" customHeight="1">
      <c r="A33" s="60" t="s">
        <v>760</v>
      </c>
      <c r="B33" s="28"/>
      <c r="C33" s="28" t="s">
        <v>628</v>
      </c>
      <c r="D33" s="28">
        <v>1737.5</v>
      </c>
      <c r="E33" s="28">
        <v>1737.5</v>
      </c>
      <c r="F33" s="28">
        <f t="shared" si="1"/>
        <v>100</v>
      </c>
      <c r="G33" s="28">
        <f t="shared" si="2"/>
        <v>12.127712230215828</v>
      </c>
      <c r="H33" s="28" t="s">
        <v>885</v>
      </c>
      <c r="I33" s="28" t="s">
        <v>762</v>
      </c>
      <c r="J33" s="56">
        <f t="shared" si="3"/>
        <v>15000</v>
      </c>
      <c r="K33" s="56">
        <v>15000</v>
      </c>
      <c r="L33" s="56"/>
      <c r="M33" s="56"/>
      <c r="N33" s="56">
        <f t="shared" si="5"/>
        <v>6071.9</v>
      </c>
      <c r="O33" s="56">
        <v>6071.9</v>
      </c>
      <c r="P33" s="56"/>
      <c r="Q33" s="28"/>
      <c r="R33" s="56"/>
      <c r="S33" s="56"/>
      <c r="T33" s="56"/>
      <c r="U33" s="28"/>
      <c r="V33" s="28" t="s">
        <v>567</v>
      </c>
      <c r="W33" s="28" t="s">
        <v>317</v>
      </c>
      <c r="X33" s="28" t="s">
        <v>821</v>
      </c>
      <c r="Y33" s="56">
        <v>38248.21</v>
      </c>
      <c r="Z33" s="56">
        <f>N33</f>
        <v>6071.9</v>
      </c>
    </row>
    <row r="34" spans="1:26" s="7" customFormat="1" ht="121.5" customHeight="1">
      <c r="A34" s="60" t="s">
        <v>208</v>
      </c>
      <c r="B34" s="28" t="s">
        <v>719</v>
      </c>
      <c r="C34" s="28" t="s">
        <v>204</v>
      </c>
      <c r="D34" s="28">
        <v>95.1</v>
      </c>
      <c r="E34" s="28">
        <v>95.1</v>
      </c>
      <c r="F34" s="28">
        <f aca="true" t="shared" si="6" ref="F34:F39">(E34/D34)*100</f>
        <v>100</v>
      </c>
      <c r="G34" s="28">
        <f t="shared" si="2"/>
        <v>2.943217665615142</v>
      </c>
      <c r="H34" s="28" t="s">
        <v>887</v>
      </c>
      <c r="I34" s="28" t="s">
        <v>762</v>
      </c>
      <c r="J34" s="56"/>
      <c r="K34" s="56"/>
      <c r="L34" s="56"/>
      <c r="M34" s="56"/>
      <c r="N34" s="56">
        <f t="shared" si="5"/>
        <v>279.9</v>
      </c>
      <c r="O34" s="56">
        <v>279.9</v>
      </c>
      <c r="P34" s="66"/>
      <c r="Q34" s="28"/>
      <c r="R34" s="56"/>
      <c r="S34" s="56"/>
      <c r="T34" s="66"/>
      <c r="U34" s="28"/>
      <c r="V34" s="28"/>
      <c r="W34" s="28" t="s">
        <v>5</v>
      </c>
      <c r="X34" s="28" t="s">
        <v>909</v>
      </c>
      <c r="Y34" s="56">
        <v>580.5</v>
      </c>
      <c r="Z34" s="56">
        <v>580.5</v>
      </c>
    </row>
    <row r="35" spans="1:26" s="7" customFormat="1" ht="129" customHeight="1">
      <c r="A35" s="60" t="s">
        <v>718</v>
      </c>
      <c r="B35" s="28" t="s">
        <v>719</v>
      </c>
      <c r="C35" s="28" t="s">
        <v>205</v>
      </c>
      <c r="D35" s="28">
        <v>204</v>
      </c>
      <c r="E35" s="28">
        <v>204</v>
      </c>
      <c r="F35" s="28">
        <f t="shared" si="6"/>
        <v>100</v>
      </c>
      <c r="G35" s="28">
        <f t="shared" si="2"/>
        <v>1.0651960784313725</v>
      </c>
      <c r="H35" s="28" t="s">
        <v>887</v>
      </c>
      <c r="I35" s="28" t="s">
        <v>762</v>
      </c>
      <c r="J35" s="56"/>
      <c r="K35" s="56"/>
      <c r="L35" s="56"/>
      <c r="M35" s="56"/>
      <c r="N35" s="56">
        <f t="shared" si="5"/>
        <v>217.3</v>
      </c>
      <c r="O35" s="56">
        <v>217.3</v>
      </c>
      <c r="P35" s="66"/>
      <c r="Q35" s="28"/>
      <c r="R35" s="56"/>
      <c r="S35" s="56"/>
      <c r="T35" s="66"/>
      <c r="U35" s="28"/>
      <c r="V35" s="28"/>
      <c r="W35" s="28" t="s">
        <v>334</v>
      </c>
      <c r="X35" s="28" t="s">
        <v>909</v>
      </c>
      <c r="Y35" s="56">
        <v>534.3</v>
      </c>
      <c r="Z35" s="56">
        <v>534.3</v>
      </c>
    </row>
    <row r="36" spans="1:26" s="7" customFormat="1" ht="117" customHeight="1">
      <c r="A36" s="60" t="s">
        <v>362</v>
      </c>
      <c r="B36" s="28" t="s">
        <v>719</v>
      </c>
      <c r="C36" s="28" t="s">
        <v>206</v>
      </c>
      <c r="D36" s="28">
        <v>178.4</v>
      </c>
      <c r="E36" s="28">
        <v>178.4</v>
      </c>
      <c r="F36" s="28">
        <f t="shared" si="6"/>
        <v>100</v>
      </c>
      <c r="G36" s="28">
        <f t="shared" si="2"/>
        <v>1.7673766816143497</v>
      </c>
      <c r="H36" s="28" t="s">
        <v>887</v>
      </c>
      <c r="I36" s="28" t="s">
        <v>762</v>
      </c>
      <c r="J36" s="56"/>
      <c r="K36" s="56"/>
      <c r="L36" s="56"/>
      <c r="M36" s="56"/>
      <c r="N36" s="56">
        <f t="shared" si="5"/>
        <v>315.3</v>
      </c>
      <c r="O36" s="56">
        <v>315.3</v>
      </c>
      <c r="P36" s="66"/>
      <c r="Q36" s="28"/>
      <c r="R36" s="56"/>
      <c r="S36" s="56"/>
      <c r="T36" s="66"/>
      <c r="U36" s="28"/>
      <c r="V36" s="28"/>
      <c r="W36" s="28" t="s">
        <v>5</v>
      </c>
      <c r="X36" s="28" t="s">
        <v>909</v>
      </c>
      <c r="Y36" s="56">
        <v>385.2</v>
      </c>
      <c r="Z36" s="56">
        <v>385.2</v>
      </c>
    </row>
    <row r="37" spans="1:26" s="7" customFormat="1" ht="147" customHeight="1">
      <c r="A37" s="60" t="s">
        <v>745</v>
      </c>
      <c r="B37" s="28" t="s">
        <v>719</v>
      </c>
      <c r="C37" s="28" t="s">
        <v>746</v>
      </c>
      <c r="D37" s="28">
        <v>73</v>
      </c>
      <c r="E37" s="28">
        <v>73</v>
      </c>
      <c r="F37" s="28">
        <f t="shared" si="6"/>
        <v>100</v>
      </c>
      <c r="G37" s="28">
        <f t="shared" si="2"/>
        <v>2.5273972602739727</v>
      </c>
      <c r="H37" s="28" t="s">
        <v>888</v>
      </c>
      <c r="I37" s="28" t="s">
        <v>762</v>
      </c>
      <c r="J37" s="56"/>
      <c r="K37" s="56"/>
      <c r="L37" s="56"/>
      <c r="M37" s="56"/>
      <c r="N37" s="56">
        <f t="shared" si="5"/>
        <v>184.5</v>
      </c>
      <c r="O37" s="56">
        <v>184.5</v>
      </c>
      <c r="P37" s="66"/>
      <c r="Q37" s="28"/>
      <c r="R37" s="56"/>
      <c r="S37" s="56"/>
      <c r="T37" s="66"/>
      <c r="U37" s="28"/>
      <c r="V37" s="28" t="s">
        <v>295</v>
      </c>
      <c r="W37" s="28" t="s">
        <v>319</v>
      </c>
      <c r="X37" s="28" t="s">
        <v>493</v>
      </c>
      <c r="Y37" s="56">
        <v>184.5</v>
      </c>
      <c r="Z37" s="56"/>
    </row>
    <row r="38" spans="1:26" s="7" customFormat="1" ht="145.5" customHeight="1">
      <c r="A38" s="60" t="s">
        <v>748</v>
      </c>
      <c r="B38" s="28" t="s">
        <v>719</v>
      </c>
      <c r="C38" s="28" t="s">
        <v>204</v>
      </c>
      <c r="D38" s="28">
        <v>67.9</v>
      </c>
      <c r="E38" s="28">
        <v>67.9</v>
      </c>
      <c r="F38" s="28">
        <f t="shared" si="6"/>
        <v>100</v>
      </c>
      <c r="G38" s="28">
        <f t="shared" si="2"/>
        <v>5.045655375552283</v>
      </c>
      <c r="H38" s="28" t="s">
        <v>888</v>
      </c>
      <c r="I38" s="28" t="s">
        <v>762</v>
      </c>
      <c r="J38" s="56"/>
      <c r="K38" s="56"/>
      <c r="L38" s="56"/>
      <c r="M38" s="56"/>
      <c r="N38" s="56">
        <f t="shared" si="5"/>
        <v>342.6</v>
      </c>
      <c r="O38" s="56">
        <v>342.6</v>
      </c>
      <c r="P38" s="66"/>
      <c r="Q38" s="28"/>
      <c r="R38" s="56"/>
      <c r="S38" s="56"/>
      <c r="T38" s="66"/>
      <c r="U38" s="28"/>
      <c r="V38" s="28" t="s">
        <v>296</v>
      </c>
      <c r="W38" s="28" t="s">
        <v>747</v>
      </c>
      <c r="X38" s="28" t="s">
        <v>750</v>
      </c>
      <c r="Y38" s="56">
        <v>342.84</v>
      </c>
      <c r="Z38" s="56"/>
    </row>
    <row r="39" spans="1:26" s="7" customFormat="1" ht="146.25" customHeight="1">
      <c r="A39" s="60" t="s">
        <v>749</v>
      </c>
      <c r="B39" s="28" t="s">
        <v>719</v>
      </c>
      <c r="C39" s="28" t="s">
        <v>206</v>
      </c>
      <c r="D39" s="28">
        <v>88.5</v>
      </c>
      <c r="E39" s="28">
        <v>88.5</v>
      </c>
      <c r="F39" s="28">
        <f t="shared" si="6"/>
        <v>100</v>
      </c>
      <c r="G39" s="28">
        <f t="shared" si="2"/>
        <v>1.8124293785310734</v>
      </c>
      <c r="H39" s="28" t="s">
        <v>888</v>
      </c>
      <c r="I39" s="28" t="s">
        <v>762</v>
      </c>
      <c r="J39" s="56"/>
      <c r="K39" s="56"/>
      <c r="L39" s="56"/>
      <c r="M39" s="56"/>
      <c r="N39" s="56">
        <f t="shared" si="5"/>
        <v>160.4</v>
      </c>
      <c r="O39" s="56">
        <v>160.4</v>
      </c>
      <c r="P39" s="66"/>
      <c r="Q39" s="28"/>
      <c r="R39" s="56"/>
      <c r="S39" s="56"/>
      <c r="T39" s="66"/>
      <c r="U39" s="28"/>
      <c r="V39" s="28" t="s">
        <v>295</v>
      </c>
      <c r="W39" s="28" t="s">
        <v>747</v>
      </c>
      <c r="X39" s="28" t="s">
        <v>671</v>
      </c>
      <c r="Y39" s="56">
        <v>160.48</v>
      </c>
      <c r="Z39" s="56"/>
    </row>
    <row r="40" spans="1:26" s="7" customFormat="1" ht="100.5" customHeight="1">
      <c r="A40" s="21" t="s">
        <v>266</v>
      </c>
      <c r="B40" s="28" t="s">
        <v>200</v>
      </c>
      <c r="C40" s="28"/>
      <c r="D40" s="24">
        <f>D41</f>
        <v>1706.6</v>
      </c>
      <c r="E40" s="24">
        <f>E41</f>
        <v>1706.6</v>
      </c>
      <c r="F40" s="24">
        <f t="shared" si="1"/>
        <v>100</v>
      </c>
      <c r="G40" s="24">
        <f t="shared" si="2"/>
        <v>6.445564279854683</v>
      </c>
      <c r="H40" s="24"/>
      <c r="I40" s="24"/>
      <c r="J40" s="45"/>
      <c r="K40" s="45"/>
      <c r="L40" s="45"/>
      <c r="M40" s="45"/>
      <c r="N40" s="45">
        <f aca="true" t="shared" si="7" ref="N40:N50">O40+P40</f>
        <v>11000</v>
      </c>
      <c r="O40" s="45">
        <f>O41</f>
        <v>10000</v>
      </c>
      <c r="P40" s="45">
        <f>P41</f>
        <v>1000</v>
      </c>
      <c r="Q40" s="24"/>
      <c r="R40" s="56"/>
      <c r="S40" s="56"/>
      <c r="T40" s="56"/>
      <c r="U40" s="28"/>
      <c r="V40" s="28"/>
      <c r="W40" s="28"/>
      <c r="X40" s="28"/>
      <c r="Y40" s="56"/>
      <c r="Z40" s="56"/>
    </row>
    <row r="41" spans="1:26" s="7" customFormat="1" ht="356.25" customHeight="1">
      <c r="A41" s="60" t="s">
        <v>243</v>
      </c>
      <c r="B41" s="28" t="s">
        <v>436</v>
      </c>
      <c r="C41" s="28" t="s">
        <v>437</v>
      </c>
      <c r="D41" s="28">
        <v>1706.6</v>
      </c>
      <c r="E41" s="28">
        <v>1706.6</v>
      </c>
      <c r="F41" s="28">
        <f t="shared" si="1"/>
        <v>100</v>
      </c>
      <c r="G41" s="28">
        <f t="shared" si="2"/>
        <v>6.445564279854683</v>
      </c>
      <c r="H41" s="28" t="s">
        <v>889</v>
      </c>
      <c r="I41" s="28" t="s">
        <v>762</v>
      </c>
      <c r="J41" s="56"/>
      <c r="K41" s="56"/>
      <c r="L41" s="56"/>
      <c r="M41" s="56"/>
      <c r="N41" s="56">
        <f t="shared" si="7"/>
        <v>11000</v>
      </c>
      <c r="O41" s="56">
        <v>10000</v>
      </c>
      <c r="P41" s="56">
        <v>1000</v>
      </c>
      <c r="Q41" s="28"/>
      <c r="R41" s="56"/>
      <c r="S41" s="56"/>
      <c r="T41" s="56"/>
      <c r="U41" s="28"/>
      <c r="V41" s="28" t="s">
        <v>582</v>
      </c>
      <c r="W41" s="28" t="s">
        <v>910</v>
      </c>
      <c r="X41" s="28" t="s">
        <v>871</v>
      </c>
      <c r="Y41" s="56">
        <v>13607.8</v>
      </c>
      <c r="Z41" s="56">
        <f>N41</f>
        <v>11000</v>
      </c>
    </row>
    <row r="42" spans="1:26" s="33" customFormat="1" ht="105.75" customHeight="1">
      <c r="A42" s="21" t="s">
        <v>267</v>
      </c>
      <c r="B42" s="28" t="s">
        <v>200</v>
      </c>
      <c r="C42" s="28"/>
      <c r="D42" s="24">
        <v>4253.9</v>
      </c>
      <c r="E42" s="24">
        <v>1450</v>
      </c>
      <c r="F42" s="24">
        <f t="shared" si="1"/>
        <v>34.086367803662526</v>
      </c>
      <c r="G42" s="24">
        <f>(J42+N42+R42)/E42</f>
        <v>14.446896551724137</v>
      </c>
      <c r="H42" s="24"/>
      <c r="I42" s="24"/>
      <c r="J42" s="45"/>
      <c r="K42" s="45"/>
      <c r="L42" s="45"/>
      <c r="M42" s="45"/>
      <c r="N42" s="45">
        <f t="shared" si="7"/>
        <v>19998</v>
      </c>
      <c r="O42" s="45">
        <f>O43+O44</f>
        <v>19998</v>
      </c>
      <c r="P42" s="45"/>
      <c r="Q42" s="28"/>
      <c r="R42" s="56">
        <f>S42+T42</f>
        <v>950</v>
      </c>
      <c r="S42" s="56">
        <f>S43+S44</f>
        <v>950</v>
      </c>
      <c r="T42" s="56"/>
      <c r="U42" s="28"/>
      <c r="V42" s="28"/>
      <c r="W42" s="28"/>
      <c r="X42" s="28"/>
      <c r="Y42" s="56"/>
      <c r="Z42" s="56"/>
    </row>
    <row r="43" spans="1:26" s="33" customFormat="1" ht="176.25" customHeight="1">
      <c r="A43" s="60" t="s">
        <v>406</v>
      </c>
      <c r="B43" s="28" t="s">
        <v>720</v>
      </c>
      <c r="C43" s="28" t="s">
        <v>637</v>
      </c>
      <c r="D43" s="28">
        <v>1130</v>
      </c>
      <c r="E43" s="28">
        <v>1130</v>
      </c>
      <c r="F43" s="28">
        <f t="shared" si="1"/>
        <v>100</v>
      </c>
      <c r="G43" s="67">
        <f>(J43+N43+R43)/E43</f>
        <v>14.192654867256637</v>
      </c>
      <c r="H43" s="28" t="s">
        <v>889</v>
      </c>
      <c r="I43" s="28" t="s">
        <v>432</v>
      </c>
      <c r="J43" s="56"/>
      <c r="K43" s="56"/>
      <c r="L43" s="56"/>
      <c r="M43" s="56"/>
      <c r="N43" s="56">
        <f t="shared" si="7"/>
        <v>16037.7</v>
      </c>
      <c r="O43" s="56">
        <v>16037.7</v>
      </c>
      <c r="P43" s="56"/>
      <c r="Q43" s="28"/>
      <c r="R43" s="56"/>
      <c r="S43" s="56"/>
      <c r="T43" s="56"/>
      <c r="U43" s="28"/>
      <c r="V43" s="28"/>
      <c r="W43" s="28" t="s">
        <v>911</v>
      </c>
      <c r="X43" s="28" t="s">
        <v>232</v>
      </c>
      <c r="Y43" s="56">
        <v>18647.4</v>
      </c>
      <c r="Z43" s="56">
        <f>N43</f>
        <v>16037.7</v>
      </c>
    </row>
    <row r="44" spans="1:26" s="100" customFormat="1" ht="214.5" customHeight="1">
      <c r="A44" s="60" t="s">
        <v>256</v>
      </c>
      <c r="B44" s="28" t="s">
        <v>436</v>
      </c>
      <c r="C44" s="28" t="s">
        <v>207</v>
      </c>
      <c r="D44" s="105">
        <v>2973.9</v>
      </c>
      <c r="E44" s="105">
        <v>2973.9</v>
      </c>
      <c r="F44" s="28">
        <f t="shared" si="1"/>
        <v>100</v>
      </c>
      <c r="G44" s="24">
        <v>8.8</v>
      </c>
      <c r="H44" s="28" t="s">
        <v>889</v>
      </c>
      <c r="I44" s="28" t="s">
        <v>433</v>
      </c>
      <c r="J44" s="56"/>
      <c r="K44" s="56"/>
      <c r="L44" s="56"/>
      <c r="M44" s="56"/>
      <c r="N44" s="56">
        <f t="shared" si="7"/>
        <v>3960.3</v>
      </c>
      <c r="O44" s="68">
        <v>3960.3</v>
      </c>
      <c r="P44" s="68"/>
      <c r="Q44" s="28"/>
      <c r="R44" s="56">
        <v>950</v>
      </c>
      <c r="S44" s="68">
        <v>950</v>
      </c>
      <c r="T44" s="68"/>
      <c r="U44" s="28"/>
      <c r="V44" s="28"/>
      <c r="W44" s="28" t="s">
        <v>427</v>
      </c>
      <c r="X44" s="28" t="s">
        <v>822</v>
      </c>
      <c r="Y44" s="68">
        <v>5259.6</v>
      </c>
      <c r="Z44" s="68">
        <v>2302.6</v>
      </c>
    </row>
    <row r="45" spans="1:26" s="7" customFormat="1" ht="102" customHeight="1">
      <c r="A45" s="21" t="s">
        <v>268</v>
      </c>
      <c r="B45" s="28" t="s">
        <v>715</v>
      </c>
      <c r="C45" s="28"/>
      <c r="D45" s="24">
        <f>D46</f>
        <v>1085.3</v>
      </c>
      <c r="E45" s="24">
        <f>E46</f>
        <v>1085.3</v>
      </c>
      <c r="F45" s="24">
        <f t="shared" si="1"/>
        <v>100</v>
      </c>
      <c r="G45" s="24">
        <f t="shared" si="2"/>
        <v>9.674756076660831</v>
      </c>
      <c r="H45" s="24"/>
      <c r="I45" s="24"/>
      <c r="J45" s="45">
        <f>J46</f>
        <v>5697.31277</v>
      </c>
      <c r="K45" s="45">
        <f>K46</f>
        <v>5687.31277</v>
      </c>
      <c r="L45" s="45">
        <f>L46</f>
        <v>10</v>
      </c>
      <c r="M45" s="45"/>
      <c r="N45" s="45">
        <f t="shared" si="7"/>
        <v>4802.7</v>
      </c>
      <c r="O45" s="45">
        <f>O46</f>
        <v>4312.7</v>
      </c>
      <c r="P45" s="45">
        <f>P46</f>
        <v>490</v>
      </c>
      <c r="Q45" s="28"/>
      <c r="R45" s="56"/>
      <c r="S45" s="56"/>
      <c r="T45" s="56"/>
      <c r="U45" s="28"/>
      <c r="V45" s="28"/>
      <c r="W45" s="28"/>
      <c r="X45" s="28"/>
      <c r="Y45" s="56"/>
      <c r="Z45" s="56"/>
    </row>
    <row r="46" spans="1:26" s="7" customFormat="1" ht="300" customHeight="1">
      <c r="A46" s="60" t="s">
        <v>529</v>
      </c>
      <c r="B46" s="28" t="s">
        <v>436</v>
      </c>
      <c r="C46" s="28" t="s">
        <v>605</v>
      </c>
      <c r="D46" s="28">
        <v>1085.3</v>
      </c>
      <c r="E46" s="28">
        <v>1085.3</v>
      </c>
      <c r="F46" s="28">
        <f t="shared" si="1"/>
        <v>100</v>
      </c>
      <c r="G46" s="28">
        <f t="shared" si="2"/>
        <v>9.674756076660831</v>
      </c>
      <c r="H46" s="28" t="s">
        <v>890</v>
      </c>
      <c r="I46" s="28" t="s">
        <v>762</v>
      </c>
      <c r="J46" s="56">
        <f aca="true" t="shared" si="8" ref="J46:J54">K46+L46</f>
        <v>5697.31277</v>
      </c>
      <c r="K46" s="56">
        <v>5687.31277</v>
      </c>
      <c r="L46" s="56">
        <v>10</v>
      </c>
      <c r="M46" s="56"/>
      <c r="N46" s="56">
        <f t="shared" si="7"/>
        <v>4802.7</v>
      </c>
      <c r="O46" s="56">
        <v>4312.7</v>
      </c>
      <c r="P46" s="56">
        <v>490</v>
      </c>
      <c r="Q46" s="28"/>
      <c r="R46" s="56"/>
      <c r="S46" s="56"/>
      <c r="T46" s="56"/>
      <c r="U46" s="28"/>
      <c r="V46" s="28" t="s">
        <v>568</v>
      </c>
      <c r="W46" s="28" t="s">
        <v>363</v>
      </c>
      <c r="X46" s="28" t="s">
        <v>823</v>
      </c>
      <c r="Y46" s="56">
        <v>16091.4</v>
      </c>
      <c r="Z46" s="56">
        <f>N46</f>
        <v>4802.7</v>
      </c>
    </row>
    <row r="47" spans="1:26" s="7" customFormat="1" ht="196.5" customHeight="1">
      <c r="A47" s="21" t="s">
        <v>269</v>
      </c>
      <c r="B47" s="28" t="s">
        <v>200</v>
      </c>
      <c r="C47" s="28"/>
      <c r="D47" s="24">
        <f>D48+D49+D50+D51</f>
        <v>9400.7</v>
      </c>
      <c r="E47" s="24">
        <f>E48+E49+E50+E51</f>
        <v>6132.1</v>
      </c>
      <c r="F47" s="24">
        <f t="shared" si="1"/>
        <v>65.23024881125875</v>
      </c>
      <c r="G47" s="24">
        <f t="shared" si="2"/>
        <v>3.9386629343944164</v>
      </c>
      <c r="H47" s="24"/>
      <c r="I47" s="24"/>
      <c r="J47" s="45">
        <f t="shared" si="8"/>
        <v>4847.574979999999</v>
      </c>
      <c r="K47" s="45">
        <f>K48+K49+K50+K51</f>
        <v>4617.67498</v>
      </c>
      <c r="L47" s="45">
        <f>L48+L49+L50+L51</f>
        <v>229.9</v>
      </c>
      <c r="M47" s="45"/>
      <c r="N47" s="45">
        <f t="shared" si="7"/>
        <v>19304.7</v>
      </c>
      <c r="O47" s="45">
        <f>O48+O49+O50+O51</f>
        <v>17827.5</v>
      </c>
      <c r="P47" s="45">
        <f>P48+P49+P50+P51</f>
        <v>1477.2</v>
      </c>
      <c r="Q47" s="24"/>
      <c r="R47" s="45"/>
      <c r="S47" s="45"/>
      <c r="T47" s="56"/>
      <c r="U47" s="28"/>
      <c r="V47" s="28"/>
      <c r="W47" s="28"/>
      <c r="X47" s="28"/>
      <c r="Y47" s="56"/>
      <c r="Z47" s="56"/>
    </row>
    <row r="48" spans="1:26" s="7" customFormat="1" ht="325.5" customHeight="1">
      <c r="A48" s="60" t="s">
        <v>407</v>
      </c>
      <c r="B48" s="28" t="s">
        <v>436</v>
      </c>
      <c r="C48" s="28" t="s">
        <v>209</v>
      </c>
      <c r="D48" s="28">
        <v>4201.2</v>
      </c>
      <c r="E48" s="28">
        <v>2500</v>
      </c>
      <c r="F48" s="28">
        <f t="shared" si="1"/>
        <v>59.50680757878701</v>
      </c>
      <c r="G48" s="28">
        <f t="shared" si="2"/>
        <v>3.784958</v>
      </c>
      <c r="H48" s="28" t="s">
        <v>885</v>
      </c>
      <c r="I48" s="28" t="s">
        <v>762</v>
      </c>
      <c r="J48" s="56">
        <f>K48+L48</f>
        <v>819.795</v>
      </c>
      <c r="K48" s="56">
        <v>748.395</v>
      </c>
      <c r="L48" s="56">
        <v>71.4</v>
      </c>
      <c r="M48" s="56"/>
      <c r="N48" s="56">
        <f t="shared" si="7"/>
        <v>8642.6</v>
      </c>
      <c r="O48" s="56">
        <v>8642.6</v>
      </c>
      <c r="P48" s="56"/>
      <c r="Q48" s="28"/>
      <c r="R48" s="56"/>
      <c r="S48" s="56"/>
      <c r="T48" s="56"/>
      <c r="U48" s="28"/>
      <c r="V48" s="28" t="s">
        <v>912</v>
      </c>
      <c r="W48" s="115" t="s">
        <v>913</v>
      </c>
      <c r="X48" s="28" t="s">
        <v>824</v>
      </c>
      <c r="Y48" s="56">
        <v>8646</v>
      </c>
      <c r="Z48" s="56">
        <v>6247.2</v>
      </c>
    </row>
    <row r="49" spans="1:26" s="7" customFormat="1" ht="91.5" customHeight="1">
      <c r="A49" s="60" t="s">
        <v>604</v>
      </c>
      <c r="B49" s="28"/>
      <c r="C49" s="28"/>
      <c r="D49" s="28">
        <v>639.2</v>
      </c>
      <c r="E49" s="28">
        <v>80</v>
      </c>
      <c r="F49" s="28">
        <f t="shared" si="1"/>
        <v>12.515644555694616</v>
      </c>
      <c r="G49" s="28">
        <f t="shared" si="2"/>
        <v>2.6453875</v>
      </c>
      <c r="H49" s="28" t="s">
        <v>885</v>
      </c>
      <c r="I49" s="28" t="s">
        <v>430</v>
      </c>
      <c r="J49" s="56">
        <f t="shared" si="8"/>
        <v>211.631</v>
      </c>
      <c r="K49" s="56">
        <v>180.131</v>
      </c>
      <c r="L49" s="56">
        <v>31.5</v>
      </c>
      <c r="M49" s="56"/>
      <c r="N49" s="56"/>
      <c r="O49" s="56"/>
      <c r="P49" s="56"/>
      <c r="Q49" s="28"/>
      <c r="R49" s="56"/>
      <c r="S49" s="56"/>
      <c r="T49" s="56"/>
      <c r="U49" s="28"/>
      <c r="V49" s="28" t="s">
        <v>534</v>
      </c>
      <c r="W49" s="115"/>
      <c r="X49" s="28" t="s">
        <v>170</v>
      </c>
      <c r="Y49" s="56">
        <v>569.6</v>
      </c>
      <c r="Z49" s="56"/>
    </row>
    <row r="50" spans="1:26" s="7" customFormat="1" ht="270" customHeight="1">
      <c r="A50" s="60" t="s">
        <v>408</v>
      </c>
      <c r="B50" s="28" t="s">
        <v>436</v>
      </c>
      <c r="C50" s="28" t="s">
        <v>638</v>
      </c>
      <c r="D50" s="28">
        <v>3688.8</v>
      </c>
      <c r="E50" s="28">
        <v>3320.3</v>
      </c>
      <c r="F50" s="28">
        <f t="shared" si="1"/>
        <v>90.01030145304706</v>
      </c>
      <c r="G50" s="28">
        <f t="shared" si="2"/>
        <v>4.183225907297533</v>
      </c>
      <c r="H50" s="28" t="s">
        <v>885</v>
      </c>
      <c r="I50" s="28" t="s">
        <v>762</v>
      </c>
      <c r="J50" s="56">
        <f t="shared" si="8"/>
        <v>3227.46498</v>
      </c>
      <c r="K50" s="56">
        <v>3100.46498</v>
      </c>
      <c r="L50" s="56">
        <v>127</v>
      </c>
      <c r="M50" s="56"/>
      <c r="N50" s="56">
        <f t="shared" si="7"/>
        <v>10662.1</v>
      </c>
      <c r="O50" s="56">
        <v>9184.9</v>
      </c>
      <c r="P50" s="56">
        <v>1477.2</v>
      </c>
      <c r="Q50" s="28"/>
      <c r="R50" s="56"/>
      <c r="S50" s="56"/>
      <c r="T50" s="56"/>
      <c r="U50" s="28"/>
      <c r="V50" s="28" t="s">
        <v>535</v>
      </c>
      <c r="W50" s="115"/>
      <c r="X50" s="28" t="s">
        <v>914</v>
      </c>
      <c r="Y50" s="56">
        <v>15724.6</v>
      </c>
      <c r="Z50" s="56">
        <v>10635.1</v>
      </c>
    </row>
    <row r="51" spans="1:26" s="7" customFormat="1" ht="105.75" customHeight="1">
      <c r="A51" s="60" t="s">
        <v>255</v>
      </c>
      <c r="B51" s="28" t="s">
        <v>634</v>
      </c>
      <c r="C51" s="28" t="s">
        <v>637</v>
      </c>
      <c r="D51" s="28">
        <v>871.5</v>
      </c>
      <c r="E51" s="28">
        <v>231.8</v>
      </c>
      <c r="F51" s="28">
        <f t="shared" si="1"/>
        <v>26.5978198508319</v>
      </c>
      <c r="G51" s="28">
        <f t="shared" si="2"/>
        <v>2.539620362381363</v>
      </c>
      <c r="H51" s="28" t="s">
        <v>885</v>
      </c>
      <c r="I51" s="28" t="s">
        <v>762</v>
      </c>
      <c r="J51" s="56">
        <f t="shared" si="8"/>
        <v>588.684</v>
      </c>
      <c r="K51" s="56">
        <v>588.684</v>
      </c>
      <c r="L51" s="56"/>
      <c r="M51" s="56"/>
      <c r="N51" s="56"/>
      <c r="O51" s="56"/>
      <c r="P51" s="56"/>
      <c r="Q51" s="28"/>
      <c r="R51" s="56"/>
      <c r="S51" s="56"/>
      <c r="T51" s="56"/>
      <c r="U51" s="28"/>
      <c r="V51" s="28" t="s">
        <v>534</v>
      </c>
      <c r="W51" s="115"/>
      <c r="X51" s="28" t="s">
        <v>232</v>
      </c>
      <c r="Y51" s="56">
        <v>593.2</v>
      </c>
      <c r="Z51" s="56"/>
    </row>
    <row r="52" spans="1:26" s="7" customFormat="1" ht="111.75" customHeight="1">
      <c r="A52" s="21" t="s">
        <v>270</v>
      </c>
      <c r="B52" s="28" t="s">
        <v>60</v>
      </c>
      <c r="C52" s="28"/>
      <c r="D52" s="24">
        <f>D53</f>
        <v>1920</v>
      </c>
      <c r="E52" s="24">
        <f>E53</f>
        <v>1919.7</v>
      </c>
      <c r="F52" s="24">
        <f t="shared" si="1"/>
        <v>99.984375</v>
      </c>
      <c r="G52" s="24">
        <f aca="true" t="shared" si="9" ref="G52:G83">(J52+N52)/E52</f>
        <v>14.898161171016305</v>
      </c>
      <c r="H52" s="24"/>
      <c r="I52" s="24"/>
      <c r="J52" s="45">
        <f t="shared" si="8"/>
        <v>24606.43501</v>
      </c>
      <c r="K52" s="45">
        <f>K53</f>
        <v>24606.43501</v>
      </c>
      <c r="L52" s="45"/>
      <c r="M52" s="45"/>
      <c r="N52" s="45">
        <f aca="true" t="shared" si="10" ref="N52:N59">O52+P52</f>
        <v>3993.56499</v>
      </c>
      <c r="O52" s="45">
        <f>O53</f>
        <v>3993.56499</v>
      </c>
      <c r="P52" s="56"/>
      <c r="Q52" s="28"/>
      <c r="R52" s="56"/>
      <c r="S52" s="56"/>
      <c r="T52" s="56"/>
      <c r="U52" s="28"/>
      <c r="V52" s="28"/>
      <c r="W52" s="28"/>
      <c r="X52" s="28"/>
      <c r="Y52" s="56"/>
      <c r="Z52" s="56"/>
    </row>
    <row r="53" spans="1:26" s="7" customFormat="1" ht="337.5" customHeight="1">
      <c r="A53" s="60" t="s">
        <v>802</v>
      </c>
      <c r="B53" s="28"/>
      <c r="C53" s="28" t="s">
        <v>605</v>
      </c>
      <c r="D53" s="28">
        <v>1920</v>
      </c>
      <c r="E53" s="28">
        <v>1919.7</v>
      </c>
      <c r="F53" s="28">
        <f t="shared" si="1"/>
        <v>99.984375</v>
      </c>
      <c r="G53" s="28">
        <f t="shared" si="9"/>
        <v>14.898161171016305</v>
      </c>
      <c r="H53" s="28" t="s">
        <v>885</v>
      </c>
      <c r="I53" s="28" t="s">
        <v>762</v>
      </c>
      <c r="J53" s="56">
        <f t="shared" si="8"/>
        <v>24606.43501</v>
      </c>
      <c r="K53" s="56">
        <v>24606.43501</v>
      </c>
      <c r="L53" s="56"/>
      <c r="M53" s="56"/>
      <c r="N53" s="56">
        <f t="shared" si="10"/>
        <v>3993.56499</v>
      </c>
      <c r="O53" s="56">
        <v>3993.56499</v>
      </c>
      <c r="P53" s="56"/>
      <c r="Q53" s="28"/>
      <c r="R53" s="56"/>
      <c r="S53" s="56"/>
      <c r="T53" s="56"/>
      <c r="U53" s="28"/>
      <c r="V53" s="28" t="s">
        <v>915</v>
      </c>
      <c r="W53" s="28" t="s">
        <v>916</v>
      </c>
      <c r="X53" s="28" t="s">
        <v>917</v>
      </c>
      <c r="Y53" s="56">
        <v>31925.8</v>
      </c>
      <c r="Z53" s="56">
        <v>3600</v>
      </c>
    </row>
    <row r="54" spans="1:26" s="7" customFormat="1" ht="111.75" customHeight="1">
      <c r="A54" s="21" t="s">
        <v>271</v>
      </c>
      <c r="B54" s="28" t="s">
        <v>60</v>
      </c>
      <c r="C54" s="28"/>
      <c r="D54" s="24">
        <f>D55+D56</f>
        <v>3408.27</v>
      </c>
      <c r="E54" s="24">
        <f>E55+E56</f>
        <v>3408.27</v>
      </c>
      <c r="F54" s="24">
        <f t="shared" si="1"/>
        <v>100</v>
      </c>
      <c r="G54" s="24">
        <f t="shared" si="9"/>
        <v>7.291072717243645</v>
      </c>
      <c r="H54" s="24"/>
      <c r="I54" s="24"/>
      <c r="J54" s="45">
        <f t="shared" si="8"/>
        <v>21839.344409999998</v>
      </c>
      <c r="K54" s="45">
        <f>K55</f>
        <v>21745.78158</v>
      </c>
      <c r="L54" s="45">
        <f>L55</f>
        <v>93.56283</v>
      </c>
      <c r="M54" s="45"/>
      <c r="N54" s="45">
        <f t="shared" si="10"/>
        <v>3010.6</v>
      </c>
      <c r="O54" s="45">
        <f>O55+O56</f>
        <v>3010.6</v>
      </c>
      <c r="P54" s="45">
        <f>P55</f>
        <v>0</v>
      </c>
      <c r="Q54" s="28"/>
      <c r="R54" s="56"/>
      <c r="S54" s="56"/>
      <c r="T54" s="56"/>
      <c r="U54" s="28"/>
      <c r="V54" s="28"/>
      <c r="W54" s="28"/>
      <c r="X54" s="28"/>
      <c r="Y54" s="56"/>
      <c r="Z54" s="56"/>
    </row>
    <row r="55" spans="1:26" s="8" customFormat="1" ht="298.5" customHeight="1">
      <c r="A55" s="60" t="s">
        <v>244</v>
      </c>
      <c r="B55" s="28" t="s">
        <v>634</v>
      </c>
      <c r="C55" s="28" t="s">
        <v>639</v>
      </c>
      <c r="D55" s="28">
        <v>3282.47</v>
      </c>
      <c r="E55" s="28">
        <v>3282.47</v>
      </c>
      <c r="F55" s="28">
        <f t="shared" si="1"/>
        <v>100</v>
      </c>
      <c r="G55" s="28">
        <f t="shared" si="9"/>
        <v>7.061109950738316</v>
      </c>
      <c r="H55" s="28" t="s">
        <v>885</v>
      </c>
      <c r="I55" s="28" t="s">
        <v>762</v>
      </c>
      <c r="J55" s="56">
        <f>K55</f>
        <v>21745.78158</v>
      </c>
      <c r="K55" s="56">
        <v>21745.78158</v>
      </c>
      <c r="L55" s="56">
        <v>93.56283</v>
      </c>
      <c r="M55" s="56"/>
      <c r="N55" s="56">
        <f>O55</f>
        <v>1432.1</v>
      </c>
      <c r="O55" s="56">
        <v>1432.1</v>
      </c>
      <c r="P55" s="68"/>
      <c r="Q55" s="28"/>
      <c r="R55" s="56"/>
      <c r="S55" s="56"/>
      <c r="T55" s="68"/>
      <c r="U55" s="28"/>
      <c r="V55" s="28" t="s">
        <v>537</v>
      </c>
      <c r="W55" s="28" t="s">
        <v>313</v>
      </c>
      <c r="X55" s="28" t="s">
        <v>211</v>
      </c>
      <c r="Y55" s="56">
        <v>32500</v>
      </c>
      <c r="Z55" s="56">
        <f>N55</f>
        <v>1432.1</v>
      </c>
    </row>
    <row r="56" spans="1:26" s="8" customFormat="1" ht="111" customHeight="1">
      <c r="A56" s="60" t="s">
        <v>809</v>
      </c>
      <c r="B56" s="28"/>
      <c r="C56" s="28"/>
      <c r="D56" s="28">
        <v>125.8</v>
      </c>
      <c r="E56" s="28">
        <v>125.8</v>
      </c>
      <c r="F56" s="28">
        <f>(E56/D56)*100</f>
        <v>100</v>
      </c>
      <c r="G56" s="28">
        <f>(J56+N56)/E56</f>
        <v>12.547694753577106</v>
      </c>
      <c r="H56" s="28" t="s">
        <v>888</v>
      </c>
      <c r="I56" s="28" t="s">
        <v>762</v>
      </c>
      <c r="J56" s="56"/>
      <c r="K56" s="56"/>
      <c r="L56" s="56"/>
      <c r="M56" s="56"/>
      <c r="N56" s="56">
        <f>O56</f>
        <v>1578.5</v>
      </c>
      <c r="O56" s="56">
        <v>1578.5</v>
      </c>
      <c r="P56" s="68"/>
      <c r="Q56" s="28"/>
      <c r="R56" s="56"/>
      <c r="S56" s="56"/>
      <c r="T56" s="68"/>
      <c r="U56" s="28"/>
      <c r="V56" s="28" t="s">
        <v>496</v>
      </c>
      <c r="W56" s="28" t="s">
        <v>297</v>
      </c>
      <c r="X56" s="28" t="s">
        <v>918</v>
      </c>
      <c r="Y56" s="56">
        <v>1822</v>
      </c>
      <c r="Z56" s="56"/>
    </row>
    <row r="57" spans="1:26" s="7" customFormat="1" ht="121.5" customHeight="1">
      <c r="A57" s="21" t="s">
        <v>272</v>
      </c>
      <c r="B57" s="28" t="s">
        <v>60</v>
      </c>
      <c r="C57" s="28"/>
      <c r="D57" s="24">
        <f>D58+D59</f>
        <v>5086.1</v>
      </c>
      <c r="E57" s="24">
        <f>E58+E59</f>
        <v>3639.4</v>
      </c>
      <c r="F57" s="24">
        <f t="shared" si="1"/>
        <v>71.55580896954444</v>
      </c>
      <c r="G57" s="24">
        <f t="shared" si="9"/>
        <v>2.6020772654833215</v>
      </c>
      <c r="H57" s="24"/>
      <c r="I57" s="24"/>
      <c r="J57" s="45"/>
      <c r="K57" s="45"/>
      <c r="L57" s="45"/>
      <c r="M57" s="45"/>
      <c r="N57" s="45">
        <f t="shared" si="10"/>
        <v>9470</v>
      </c>
      <c r="O57" s="45">
        <f>O58+O59</f>
        <v>9470</v>
      </c>
      <c r="P57" s="56"/>
      <c r="Q57" s="28"/>
      <c r="R57" s="56"/>
      <c r="S57" s="56"/>
      <c r="T57" s="56"/>
      <c r="U57" s="28"/>
      <c r="V57" s="28"/>
      <c r="W57" s="28"/>
      <c r="X57" s="28"/>
      <c r="Y57" s="56"/>
      <c r="Z57" s="56"/>
    </row>
    <row r="58" spans="1:26" s="7" customFormat="1" ht="309.75" customHeight="1">
      <c r="A58" s="60" t="s">
        <v>779</v>
      </c>
      <c r="B58" s="28"/>
      <c r="C58" s="28" t="s">
        <v>640</v>
      </c>
      <c r="D58" s="28">
        <v>4467</v>
      </c>
      <c r="E58" s="28">
        <v>3475.3</v>
      </c>
      <c r="F58" s="28">
        <f t="shared" si="1"/>
        <v>77.79941795388405</v>
      </c>
      <c r="G58" s="28">
        <f t="shared" si="9"/>
        <v>2.5048197277932838</v>
      </c>
      <c r="H58" s="28" t="s">
        <v>889</v>
      </c>
      <c r="I58" s="28" t="s">
        <v>762</v>
      </c>
      <c r="J58" s="56"/>
      <c r="K58" s="56"/>
      <c r="L58" s="56"/>
      <c r="M58" s="56"/>
      <c r="N58" s="56">
        <f t="shared" si="10"/>
        <v>8705</v>
      </c>
      <c r="O58" s="56">
        <v>8705</v>
      </c>
      <c r="P58" s="56"/>
      <c r="Q58" s="28"/>
      <c r="R58" s="56"/>
      <c r="S58" s="56"/>
      <c r="T58" s="56"/>
      <c r="U58" s="28"/>
      <c r="V58" s="28"/>
      <c r="W58" s="28" t="s">
        <v>919</v>
      </c>
      <c r="X58" s="28" t="s">
        <v>920</v>
      </c>
      <c r="Y58" s="56">
        <v>11163</v>
      </c>
      <c r="Z58" s="56">
        <v>9470</v>
      </c>
    </row>
    <row r="59" spans="1:26" s="7" customFormat="1" ht="96" customHeight="1">
      <c r="A59" s="60" t="s">
        <v>809</v>
      </c>
      <c r="B59" s="28"/>
      <c r="C59" s="28"/>
      <c r="D59" s="28">
        <v>619.1</v>
      </c>
      <c r="E59" s="28">
        <v>164.1</v>
      </c>
      <c r="F59" s="28">
        <f t="shared" si="1"/>
        <v>26.50621870457115</v>
      </c>
      <c r="G59" s="28">
        <f t="shared" si="9"/>
        <v>4.661791590493602</v>
      </c>
      <c r="H59" s="28" t="s">
        <v>889</v>
      </c>
      <c r="I59" s="28" t="s">
        <v>762</v>
      </c>
      <c r="J59" s="56"/>
      <c r="K59" s="56"/>
      <c r="L59" s="56"/>
      <c r="M59" s="56"/>
      <c r="N59" s="56">
        <f t="shared" si="10"/>
        <v>765</v>
      </c>
      <c r="O59" s="56">
        <v>765</v>
      </c>
      <c r="P59" s="56"/>
      <c r="Q59" s="28"/>
      <c r="R59" s="56"/>
      <c r="S59" s="56"/>
      <c r="T59" s="56"/>
      <c r="U59" s="28"/>
      <c r="V59" s="28"/>
      <c r="W59" s="28" t="s">
        <v>922</v>
      </c>
      <c r="X59" s="28" t="s">
        <v>921</v>
      </c>
      <c r="Y59" s="56">
        <v>1540</v>
      </c>
      <c r="Z59" s="56"/>
    </row>
    <row r="60" spans="1:26" s="7" customFormat="1" ht="89.25" customHeight="1">
      <c r="A60" s="21" t="s">
        <v>273</v>
      </c>
      <c r="B60" s="28" t="s">
        <v>60</v>
      </c>
      <c r="C60" s="24"/>
      <c r="D60" s="24">
        <f>D61</f>
        <v>839.5</v>
      </c>
      <c r="E60" s="24">
        <f>E61</f>
        <v>839.5</v>
      </c>
      <c r="F60" s="24">
        <f t="shared" si="1"/>
        <v>100</v>
      </c>
      <c r="G60" s="24">
        <f t="shared" si="9"/>
        <v>12.507444907683144</v>
      </c>
      <c r="H60" s="24"/>
      <c r="I60" s="24"/>
      <c r="J60" s="45">
        <f aca="true" t="shared" si="11" ref="J60:J68">K60+L60</f>
        <v>10500</v>
      </c>
      <c r="K60" s="45">
        <f>K61</f>
        <v>10000</v>
      </c>
      <c r="L60" s="45">
        <f>L61</f>
        <v>500</v>
      </c>
      <c r="M60" s="45"/>
      <c r="N60" s="45"/>
      <c r="O60" s="45"/>
      <c r="P60" s="56"/>
      <c r="Q60" s="28"/>
      <c r="R60" s="56"/>
      <c r="S60" s="56"/>
      <c r="T60" s="56"/>
      <c r="U60" s="28"/>
      <c r="V60" s="28"/>
      <c r="W60" s="28"/>
      <c r="X60" s="28"/>
      <c r="Y60" s="56"/>
      <c r="Z60" s="56"/>
    </row>
    <row r="61" spans="1:26" s="7" customFormat="1" ht="132" customHeight="1">
      <c r="A61" s="60" t="s">
        <v>256</v>
      </c>
      <c r="B61" s="28" t="s">
        <v>629</v>
      </c>
      <c r="C61" s="28" t="s">
        <v>11</v>
      </c>
      <c r="D61" s="28">
        <v>839.5</v>
      </c>
      <c r="E61" s="28">
        <v>839.5</v>
      </c>
      <c r="F61" s="28">
        <f t="shared" si="1"/>
        <v>100</v>
      </c>
      <c r="G61" s="28">
        <f t="shared" si="9"/>
        <v>12.507444907683144</v>
      </c>
      <c r="H61" s="28" t="s">
        <v>885</v>
      </c>
      <c r="I61" s="28" t="s">
        <v>430</v>
      </c>
      <c r="J61" s="56">
        <f t="shared" si="11"/>
        <v>10500</v>
      </c>
      <c r="K61" s="56">
        <v>10000</v>
      </c>
      <c r="L61" s="56">
        <v>500</v>
      </c>
      <c r="M61" s="56"/>
      <c r="N61" s="56"/>
      <c r="O61" s="56"/>
      <c r="P61" s="56"/>
      <c r="Q61" s="28"/>
      <c r="R61" s="56"/>
      <c r="S61" s="56"/>
      <c r="T61" s="56"/>
      <c r="U61" s="28"/>
      <c r="V61" s="28" t="s">
        <v>536</v>
      </c>
      <c r="W61" s="28" t="s">
        <v>500</v>
      </c>
      <c r="X61" s="28" t="s">
        <v>232</v>
      </c>
      <c r="Y61" s="56">
        <v>10500</v>
      </c>
      <c r="Z61" s="56"/>
    </row>
    <row r="62" spans="1:26" s="9" customFormat="1" ht="95.25" customHeight="1">
      <c r="A62" s="21" t="s">
        <v>274</v>
      </c>
      <c r="B62" s="28" t="s">
        <v>200</v>
      </c>
      <c r="C62" s="28"/>
      <c r="D62" s="24">
        <f>D63+D64</f>
        <v>5983.200000000001</v>
      </c>
      <c r="E62" s="24">
        <f>E63+E64</f>
        <v>5983.200000000001</v>
      </c>
      <c r="F62" s="24">
        <f t="shared" si="1"/>
        <v>100</v>
      </c>
      <c r="G62" s="24">
        <f>(J62+N62+R62)/E62</f>
        <v>8.06645273432277</v>
      </c>
      <c r="H62" s="24"/>
      <c r="I62" s="24"/>
      <c r="J62" s="45">
        <f t="shared" si="11"/>
        <v>38805</v>
      </c>
      <c r="K62" s="45">
        <f>K63</f>
        <v>29805</v>
      </c>
      <c r="L62" s="45">
        <f>L63</f>
        <v>9000</v>
      </c>
      <c r="M62" s="45"/>
      <c r="N62" s="45">
        <f aca="true" t="shared" si="12" ref="N62:N68">O62+P62</f>
        <v>8173.2</v>
      </c>
      <c r="O62" s="45">
        <f>O63+O64</f>
        <v>8173.2</v>
      </c>
      <c r="P62" s="45"/>
      <c r="Q62" s="24"/>
      <c r="R62" s="45">
        <v>1285</v>
      </c>
      <c r="S62" s="45">
        <v>1285</v>
      </c>
      <c r="T62" s="56"/>
      <c r="U62" s="28"/>
      <c r="V62" s="28"/>
      <c r="W62" s="28"/>
      <c r="X62" s="28"/>
      <c r="Y62" s="56"/>
      <c r="Z62" s="56"/>
    </row>
    <row r="63" spans="1:26" s="7" customFormat="1" ht="306.75" customHeight="1">
      <c r="A63" s="60" t="s">
        <v>245</v>
      </c>
      <c r="B63" s="28" t="s">
        <v>872</v>
      </c>
      <c r="C63" s="28" t="s">
        <v>641</v>
      </c>
      <c r="D63" s="28">
        <v>4841.6</v>
      </c>
      <c r="E63" s="28">
        <v>4841.6</v>
      </c>
      <c r="F63" s="28">
        <f t="shared" si="1"/>
        <v>100</v>
      </c>
      <c r="G63" s="28">
        <f t="shared" si="9"/>
        <v>8.054155651024454</v>
      </c>
      <c r="H63" s="28" t="s">
        <v>886</v>
      </c>
      <c r="I63" s="28" t="s">
        <v>762</v>
      </c>
      <c r="J63" s="56">
        <f>K63+L63</f>
        <v>38805</v>
      </c>
      <c r="K63" s="56">
        <v>29805</v>
      </c>
      <c r="L63" s="56">
        <v>9000</v>
      </c>
      <c r="M63" s="56"/>
      <c r="N63" s="56">
        <f>O63+P63</f>
        <v>190</v>
      </c>
      <c r="O63" s="56">
        <v>190</v>
      </c>
      <c r="P63" s="56"/>
      <c r="Q63" s="28"/>
      <c r="R63" s="56"/>
      <c r="S63" s="56"/>
      <c r="T63" s="56"/>
      <c r="U63" s="28"/>
      <c r="V63" s="28" t="s">
        <v>538</v>
      </c>
      <c r="W63" s="28" t="s">
        <v>923</v>
      </c>
      <c r="X63" s="28" t="s">
        <v>219</v>
      </c>
      <c r="Y63" s="56">
        <v>39195</v>
      </c>
      <c r="Z63" s="56">
        <f>N63</f>
        <v>190</v>
      </c>
    </row>
    <row r="64" spans="1:26" s="101" customFormat="1" ht="297" customHeight="1">
      <c r="A64" s="60" t="s">
        <v>257</v>
      </c>
      <c r="B64" s="28" t="s">
        <v>873</v>
      </c>
      <c r="C64" s="28" t="s">
        <v>226</v>
      </c>
      <c r="D64" s="28">
        <v>1141.6</v>
      </c>
      <c r="E64" s="28">
        <v>1141.6</v>
      </c>
      <c r="F64" s="28">
        <f t="shared" si="1"/>
        <v>100</v>
      </c>
      <c r="G64" s="28">
        <f>(J64+N64+R64)/E64</f>
        <v>8.118605466012616</v>
      </c>
      <c r="H64" s="28" t="s">
        <v>887</v>
      </c>
      <c r="I64" s="28" t="s">
        <v>433</v>
      </c>
      <c r="J64" s="56"/>
      <c r="K64" s="56"/>
      <c r="L64" s="56"/>
      <c r="M64" s="56"/>
      <c r="N64" s="56">
        <f>O64+P64</f>
        <v>7983.2</v>
      </c>
      <c r="O64" s="56">
        <v>7983.2</v>
      </c>
      <c r="P64" s="56"/>
      <c r="Q64" s="28"/>
      <c r="R64" s="56">
        <f>S64+T64</f>
        <v>1285</v>
      </c>
      <c r="S64" s="56">
        <v>1285</v>
      </c>
      <c r="T64" s="56"/>
      <c r="U64" s="28"/>
      <c r="V64" s="28"/>
      <c r="W64" s="28" t="s">
        <v>943</v>
      </c>
      <c r="X64" s="28" t="s">
        <v>942</v>
      </c>
      <c r="Y64" s="62">
        <v>9564.7</v>
      </c>
      <c r="Z64" s="56">
        <v>8000</v>
      </c>
    </row>
    <row r="65" spans="1:26" s="7" customFormat="1" ht="133.5" customHeight="1">
      <c r="A65" s="21" t="s">
        <v>275</v>
      </c>
      <c r="B65" s="28" t="s">
        <v>60</v>
      </c>
      <c r="C65" s="28"/>
      <c r="D65" s="24">
        <f>D66+D67</f>
        <v>7602</v>
      </c>
      <c r="E65" s="24">
        <f>E66+E67</f>
        <v>6335</v>
      </c>
      <c r="F65" s="24">
        <f t="shared" si="1"/>
        <v>83.33333333333334</v>
      </c>
      <c r="G65" s="24">
        <f t="shared" si="9"/>
        <v>3.084684101026046</v>
      </c>
      <c r="H65" s="24"/>
      <c r="I65" s="24"/>
      <c r="J65" s="45">
        <f t="shared" si="11"/>
        <v>7973.77378</v>
      </c>
      <c r="K65" s="45">
        <f>K66+K67</f>
        <v>7973.77378</v>
      </c>
      <c r="L65" s="45"/>
      <c r="M65" s="45"/>
      <c r="N65" s="45">
        <f t="shared" si="12"/>
        <v>11567.7</v>
      </c>
      <c r="O65" s="45">
        <f>O66+O67</f>
        <v>11245.400000000001</v>
      </c>
      <c r="P65" s="45">
        <f>P66+P67</f>
        <v>322.3</v>
      </c>
      <c r="Q65" s="28"/>
      <c r="R65" s="56"/>
      <c r="S65" s="56"/>
      <c r="T65" s="56"/>
      <c r="U65" s="28"/>
      <c r="V65" s="28"/>
      <c r="W65" s="28"/>
      <c r="X65" s="28"/>
      <c r="Y65" s="56"/>
      <c r="Z65" s="56"/>
    </row>
    <row r="66" spans="1:26" s="7" customFormat="1" ht="189.75" customHeight="1">
      <c r="A66" s="60" t="s">
        <v>227</v>
      </c>
      <c r="B66" s="28" t="s">
        <v>873</v>
      </c>
      <c r="C66" s="28" t="s">
        <v>628</v>
      </c>
      <c r="D66" s="28">
        <v>3801</v>
      </c>
      <c r="E66" s="28">
        <v>2534</v>
      </c>
      <c r="F66" s="28">
        <f t="shared" si="1"/>
        <v>66.66666666666666</v>
      </c>
      <c r="G66" s="28">
        <f t="shared" si="9"/>
        <v>2.7290311247040253</v>
      </c>
      <c r="H66" s="28" t="s">
        <v>885</v>
      </c>
      <c r="I66" s="28" t="s">
        <v>762</v>
      </c>
      <c r="J66" s="56">
        <f t="shared" si="11"/>
        <v>4151.36487</v>
      </c>
      <c r="K66" s="56">
        <v>4151.36487</v>
      </c>
      <c r="L66" s="56"/>
      <c r="M66" s="56"/>
      <c r="N66" s="56">
        <f t="shared" si="12"/>
        <v>2764</v>
      </c>
      <c r="O66" s="56">
        <v>2678.8</v>
      </c>
      <c r="P66" s="56">
        <v>85.2</v>
      </c>
      <c r="Q66" s="28"/>
      <c r="R66" s="56"/>
      <c r="S66" s="56"/>
      <c r="T66" s="56"/>
      <c r="U66" s="28"/>
      <c r="V66" s="28" t="s">
        <v>539</v>
      </c>
      <c r="W66" s="115" t="s">
        <v>924</v>
      </c>
      <c r="X66" s="28" t="s">
        <v>925</v>
      </c>
      <c r="Y66" s="56">
        <v>9412.57</v>
      </c>
      <c r="Z66" s="56">
        <v>104</v>
      </c>
    </row>
    <row r="67" spans="1:26" s="7" customFormat="1" ht="218.25" customHeight="1">
      <c r="A67" s="60" t="s">
        <v>256</v>
      </c>
      <c r="B67" s="28" t="s">
        <v>436</v>
      </c>
      <c r="C67" s="28" t="s">
        <v>171</v>
      </c>
      <c r="D67" s="28">
        <v>3801</v>
      </c>
      <c r="E67" s="28">
        <v>3801</v>
      </c>
      <c r="F67" s="28">
        <f t="shared" si="1"/>
        <v>100</v>
      </c>
      <c r="G67" s="28">
        <f t="shared" si="9"/>
        <v>3.3217860852407264</v>
      </c>
      <c r="H67" s="28" t="s">
        <v>885</v>
      </c>
      <c r="I67" s="28" t="s">
        <v>762</v>
      </c>
      <c r="J67" s="56">
        <f t="shared" si="11"/>
        <v>3822.40891</v>
      </c>
      <c r="K67" s="56">
        <v>3822.40891</v>
      </c>
      <c r="L67" s="56"/>
      <c r="M67" s="56"/>
      <c r="N67" s="56">
        <f t="shared" si="12"/>
        <v>8803.7</v>
      </c>
      <c r="O67" s="56">
        <v>8566.6</v>
      </c>
      <c r="P67" s="56">
        <v>237.1</v>
      </c>
      <c r="Q67" s="28"/>
      <c r="R67" s="56"/>
      <c r="S67" s="56"/>
      <c r="T67" s="56"/>
      <c r="U67" s="28"/>
      <c r="V67" s="28" t="s">
        <v>539</v>
      </c>
      <c r="W67" s="115"/>
      <c r="X67" s="28" t="s">
        <v>926</v>
      </c>
      <c r="Y67" s="56">
        <v>16225.61</v>
      </c>
      <c r="Z67" s="56">
        <v>10468.7</v>
      </c>
    </row>
    <row r="68" spans="1:26" s="32" customFormat="1" ht="101.25" customHeight="1">
      <c r="A68" s="21" t="s">
        <v>276</v>
      </c>
      <c r="B68" s="28" t="s">
        <v>200</v>
      </c>
      <c r="C68" s="28"/>
      <c r="D68" s="24">
        <f>D69+D70</f>
        <v>1935</v>
      </c>
      <c r="E68" s="24">
        <f>E69+E70</f>
        <v>1935</v>
      </c>
      <c r="F68" s="24">
        <f t="shared" si="1"/>
        <v>100</v>
      </c>
      <c r="G68" s="24">
        <f>(J68+N68+R68)/E68</f>
        <v>15.400515297157623</v>
      </c>
      <c r="H68" s="24"/>
      <c r="I68" s="24"/>
      <c r="J68" s="45">
        <f t="shared" si="11"/>
        <v>14553.2971</v>
      </c>
      <c r="K68" s="45">
        <f>K69+K70</f>
        <v>14553.2971</v>
      </c>
      <c r="L68" s="45"/>
      <c r="M68" s="45"/>
      <c r="N68" s="45">
        <f t="shared" si="12"/>
        <v>14146.7</v>
      </c>
      <c r="O68" s="45">
        <f>O69+O70</f>
        <v>14146.7</v>
      </c>
      <c r="P68" s="45"/>
      <c r="Q68" s="24"/>
      <c r="R68" s="45">
        <v>1100</v>
      </c>
      <c r="S68" s="45">
        <v>1100</v>
      </c>
      <c r="T68" s="56"/>
      <c r="U68" s="28"/>
      <c r="V68" s="28"/>
      <c r="W68" s="28"/>
      <c r="X68" s="28"/>
      <c r="Y68" s="56"/>
      <c r="Z68" s="56"/>
    </row>
    <row r="69" spans="1:26" s="33" customFormat="1" ht="324" customHeight="1">
      <c r="A69" s="60" t="s">
        <v>159</v>
      </c>
      <c r="B69" s="28" t="s">
        <v>60</v>
      </c>
      <c r="C69" s="28" t="s">
        <v>642</v>
      </c>
      <c r="D69" s="28">
        <v>916.8</v>
      </c>
      <c r="E69" s="28">
        <v>916.8</v>
      </c>
      <c r="F69" s="28">
        <f t="shared" si="1"/>
        <v>100</v>
      </c>
      <c r="G69" s="28">
        <f t="shared" si="9"/>
        <v>15.056824934554973</v>
      </c>
      <c r="H69" s="28" t="s">
        <v>885</v>
      </c>
      <c r="I69" s="28" t="s">
        <v>762</v>
      </c>
      <c r="J69" s="56">
        <f>K69</f>
        <v>9553.2971</v>
      </c>
      <c r="K69" s="56">
        <v>9553.2971</v>
      </c>
      <c r="L69" s="56"/>
      <c r="M69" s="56"/>
      <c r="N69" s="56">
        <f>O69</f>
        <v>4250.8</v>
      </c>
      <c r="O69" s="56">
        <v>4250.8</v>
      </c>
      <c r="P69" s="56"/>
      <c r="Q69" s="28"/>
      <c r="R69" s="56"/>
      <c r="S69" s="56"/>
      <c r="T69" s="56"/>
      <c r="U69" s="28"/>
      <c r="V69" s="56" t="s">
        <v>569</v>
      </c>
      <c r="W69" s="115" t="s">
        <v>825</v>
      </c>
      <c r="X69" s="28" t="s">
        <v>781</v>
      </c>
      <c r="Y69" s="56">
        <v>18544.68</v>
      </c>
      <c r="Z69" s="56">
        <v>4846.7</v>
      </c>
    </row>
    <row r="70" spans="1:26" s="32" customFormat="1" ht="357" customHeight="1">
      <c r="A70" s="60" t="s">
        <v>402</v>
      </c>
      <c r="B70" s="28" t="s">
        <v>436</v>
      </c>
      <c r="C70" s="28" t="s">
        <v>172</v>
      </c>
      <c r="D70" s="28">
        <v>1018.2</v>
      </c>
      <c r="E70" s="28">
        <v>1018.2</v>
      </c>
      <c r="F70" s="28">
        <f t="shared" si="1"/>
        <v>100</v>
      </c>
      <c r="G70" s="28">
        <f>(J70+N70+R70)/E70</f>
        <v>15.709978393242977</v>
      </c>
      <c r="H70" s="28" t="s">
        <v>885</v>
      </c>
      <c r="I70" s="28" t="s">
        <v>432</v>
      </c>
      <c r="J70" s="28">
        <v>5000</v>
      </c>
      <c r="K70" s="28">
        <v>5000</v>
      </c>
      <c r="L70" s="28"/>
      <c r="M70" s="28"/>
      <c r="N70" s="28">
        <f>O70</f>
        <v>9895.9</v>
      </c>
      <c r="O70" s="61">
        <v>9895.9</v>
      </c>
      <c r="P70" s="56"/>
      <c r="Q70" s="28"/>
      <c r="R70" s="28">
        <f>S70+T70</f>
        <v>1100</v>
      </c>
      <c r="S70" s="61">
        <v>1100</v>
      </c>
      <c r="T70" s="28"/>
      <c r="U70" s="28"/>
      <c r="V70" s="56"/>
      <c r="W70" s="115"/>
      <c r="X70" s="28" t="s">
        <v>826</v>
      </c>
      <c r="Y70" s="28">
        <v>16512.4</v>
      </c>
      <c r="Z70" s="28">
        <v>9300</v>
      </c>
    </row>
    <row r="71" spans="1:26" s="7" customFormat="1" ht="100.5" customHeight="1">
      <c r="A71" s="21" t="s">
        <v>277</v>
      </c>
      <c r="B71" s="28" t="s">
        <v>60</v>
      </c>
      <c r="C71" s="28"/>
      <c r="D71" s="24">
        <f>D72+D73+D74+D75</f>
        <v>3685.3999999999996</v>
      </c>
      <c r="E71" s="24">
        <f>E72+E73+E74+E75</f>
        <v>3540.8</v>
      </c>
      <c r="F71" s="24">
        <f t="shared" si="1"/>
        <v>96.07640961632389</v>
      </c>
      <c r="G71" s="24">
        <f t="shared" si="9"/>
        <v>4.235170080207862</v>
      </c>
      <c r="H71" s="24"/>
      <c r="I71" s="24"/>
      <c r="J71" s="45">
        <f>K71+L71</f>
        <v>14995.89022</v>
      </c>
      <c r="K71" s="45">
        <f>K72+K73+K74+K75</f>
        <v>14995.89022</v>
      </c>
      <c r="L71" s="56"/>
      <c r="M71" s="56"/>
      <c r="N71" s="56"/>
      <c r="O71" s="56"/>
      <c r="P71" s="56"/>
      <c r="Q71" s="28"/>
      <c r="R71" s="56"/>
      <c r="S71" s="56"/>
      <c r="T71" s="56"/>
      <c r="U71" s="28"/>
      <c r="V71" s="28"/>
      <c r="W71" s="28"/>
      <c r="X71" s="28"/>
      <c r="Y71" s="56"/>
      <c r="Z71" s="56"/>
    </row>
    <row r="72" spans="1:26" s="7" customFormat="1" ht="159" customHeight="1">
      <c r="A72" s="60" t="s">
        <v>608</v>
      </c>
      <c r="B72" s="28" t="s">
        <v>630</v>
      </c>
      <c r="C72" s="28" t="s">
        <v>643</v>
      </c>
      <c r="D72" s="28">
        <v>1103.1</v>
      </c>
      <c r="E72" s="28">
        <v>958.5</v>
      </c>
      <c r="F72" s="28">
        <f t="shared" si="1"/>
        <v>86.89148762578189</v>
      </c>
      <c r="G72" s="28">
        <f t="shared" si="9"/>
        <v>4.316485696400625</v>
      </c>
      <c r="H72" s="28" t="s">
        <v>885</v>
      </c>
      <c r="I72" s="28" t="s">
        <v>430</v>
      </c>
      <c r="J72" s="56">
        <f>K72</f>
        <v>4137.35154</v>
      </c>
      <c r="K72" s="56">
        <v>4137.35154</v>
      </c>
      <c r="L72" s="56"/>
      <c r="M72" s="56"/>
      <c r="N72" s="56"/>
      <c r="O72" s="56"/>
      <c r="P72" s="56"/>
      <c r="Q72" s="28"/>
      <c r="R72" s="56"/>
      <c r="S72" s="56"/>
      <c r="T72" s="56"/>
      <c r="U72" s="28"/>
      <c r="V72" s="115" t="s">
        <v>927</v>
      </c>
      <c r="W72" s="115" t="s">
        <v>928</v>
      </c>
      <c r="X72" s="28" t="s">
        <v>181</v>
      </c>
      <c r="Y72" s="56">
        <v>4950</v>
      </c>
      <c r="Z72" s="56"/>
    </row>
    <row r="73" spans="1:26" s="7" customFormat="1" ht="74.25" customHeight="1">
      <c r="A73" s="60" t="s">
        <v>624</v>
      </c>
      <c r="B73" s="28" t="s">
        <v>202</v>
      </c>
      <c r="C73" s="28" t="s">
        <v>644</v>
      </c>
      <c r="D73" s="28">
        <v>1181.6</v>
      </c>
      <c r="E73" s="28">
        <v>1181.6</v>
      </c>
      <c r="F73" s="28">
        <f t="shared" si="1"/>
        <v>100</v>
      </c>
      <c r="G73" s="28">
        <f t="shared" si="9"/>
        <v>4.406534360189574</v>
      </c>
      <c r="H73" s="28" t="s">
        <v>885</v>
      </c>
      <c r="I73" s="28" t="s">
        <v>430</v>
      </c>
      <c r="J73" s="56">
        <f>K73</f>
        <v>5206.761</v>
      </c>
      <c r="K73" s="61">
        <v>5206.761</v>
      </c>
      <c r="L73" s="56"/>
      <c r="M73" s="56"/>
      <c r="N73" s="56"/>
      <c r="O73" s="56"/>
      <c r="P73" s="56"/>
      <c r="Q73" s="28"/>
      <c r="R73" s="56"/>
      <c r="S73" s="56"/>
      <c r="T73" s="56"/>
      <c r="U73" s="28"/>
      <c r="V73" s="115"/>
      <c r="W73" s="115"/>
      <c r="X73" s="28" t="s">
        <v>182</v>
      </c>
      <c r="Y73" s="56">
        <v>5555</v>
      </c>
      <c r="Z73" s="56"/>
    </row>
    <row r="74" spans="1:26" s="7" customFormat="1" ht="186.75" customHeight="1">
      <c r="A74" s="60" t="s">
        <v>255</v>
      </c>
      <c r="B74" s="28" t="s">
        <v>634</v>
      </c>
      <c r="C74" s="28" t="s">
        <v>514</v>
      </c>
      <c r="D74" s="28">
        <v>567.7</v>
      </c>
      <c r="E74" s="28">
        <v>567.7</v>
      </c>
      <c r="F74" s="28">
        <f t="shared" si="1"/>
        <v>100</v>
      </c>
      <c r="G74" s="28">
        <f t="shared" si="9"/>
        <v>7.84026348423463</v>
      </c>
      <c r="H74" s="28" t="s">
        <v>885</v>
      </c>
      <c r="I74" s="28" t="s">
        <v>430</v>
      </c>
      <c r="J74" s="56">
        <f>K74</f>
        <v>4450.91758</v>
      </c>
      <c r="K74" s="56">
        <v>4450.91758</v>
      </c>
      <c r="L74" s="56"/>
      <c r="M74" s="56"/>
      <c r="N74" s="56"/>
      <c r="O74" s="56"/>
      <c r="P74" s="56"/>
      <c r="Q74" s="28"/>
      <c r="R74" s="56"/>
      <c r="S74" s="56"/>
      <c r="T74" s="56"/>
      <c r="U74" s="28"/>
      <c r="V74" s="115"/>
      <c r="W74" s="115"/>
      <c r="X74" s="28" t="s">
        <v>783</v>
      </c>
      <c r="Y74" s="56">
        <v>4450.92</v>
      </c>
      <c r="Z74" s="56"/>
    </row>
    <row r="75" spans="1:26" s="7" customFormat="1" ht="74.25" customHeight="1">
      <c r="A75" s="60" t="s">
        <v>256</v>
      </c>
      <c r="B75" s="28" t="s">
        <v>436</v>
      </c>
      <c r="C75" s="28" t="s">
        <v>173</v>
      </c>
      <c r="D75" s="28">
        <v>833</v>
      </c>
      <c r="E75" s="28">
        <v>833</v>
      </c>
      <c r="F75" s="28">
        <f t="shared" si="1"/>
        <v>100</v>
      </c>
      <c r="G75" s="28">
        <f t="shared" si="9"/>
        <v>1.4416087635054022</v>
      </c>
      <c r="H75" s="28" t="s">
        <v>885</v>
      </c>
      <c r="I75" s="28" t="s">
        <v>430</v>
      </c>
      <c r="J75" s="56">
        <f>K75</f>
        <v>1200.8601</v>
      </c>
      <c r="K75" s="56">
        <v>1200.8601</v>
      </c>
      <c r="L75" s="56"/>
      <c r="M75" s="56"/>
      <c r="N75" s="56"/>
      <c r="O75" s="56"/>
      <c r="P75" s="56"/>
      <c r="Q75" s="28"/>
      <c r="R75" s="56"/>
      <c r="S75" s="56"/>
      <c r="T75" s="56"/>
      <c r="U75" s="28"/>
      <c r="V75" s="115"/>
      <c r="W75" s="115"/>
      <c r="X75" s="28" t="s">
        <v>929</v>
      </c>
      <c r="Y75" s="56">
        <v>1200.9</v>
      </c>
      <c r="Z75" s="56"/>
    </row>
    <row r="76" spans="1:26" s="7" customFormat="1" ht="99" customHeight="1">
      <c r="A76" s="21" t="s">
        <v>278</v>
      </c>
      <c r="B76" s="28" t="s">
        <v>60</v>
      </c>
      <c r="C76" s="28"/>
      <c r="D76" s="24">
        <f>D77</f>
        <v>4448</v>
      </c>
      <c r="E76" s="24">
        <f>E77</f>
        <v>2534</v>
      </c>
      <c r="F76" s="24">
        <f t="shared" si="1"/>
        <v>56.969424460431654</v>
      </c>
      <c r="G76" s="24">
        <f t="shared" si="9"/>
        <v>3.840094711917916</v>
      </c>
      <c r="H76" s="24"/>
      <c r="I76" s="24"/>
      <c r="J76" s="45"/>
      <c r="K76" s="45"/>
      <c r="L76" s="45"/>
      <c r="M76" s="45"/>
      <c r="N76" s="45">
        <f aca="true" t="shared" si="13" ref="N76:N82">O76+P76</f>
        <v>9730.8</v>
      </c>
      <c r="O76" s="45">
        <f>O77</f>
        <v>9730.8</v>
      </c>
      <c r="P76" s="56"/>
      <c r="Q76" s="28"/>
      <c r="R76" s="56"/>
      <c r="S76" s="56"/>
      <c r="T76" s="56"/>
      <c r="U76" s="28"/>
      <c r="V76" s="28"/>
      <c r="W76" s="28"/>
      <c r="X76" s="28"/>
      <c r="Y76" s="56"/>
      <c r="Z76" s="56"/>
    </row>
    <row r="77" spans="1:26" s="7" customFormat="1" ht="147" customHeight="1">
      <c r="A77" s="60" t="s">
        <v>645</v>
      </c>
      <c r="B77" s="28" t="s">
        <v>436</v>
      </c>
      <c r="C77" s="28" t="s">
        <v>646</v>
      </c>
      <c r="D77" s="28">
        <v>4448</v>
      </c>
      <c r="E77" s="28">
        <v>2534</v>
      </c>
      <c r="F77" s="28">
        <f t="shared" si="1"/>
        <v>56.969424460431654</v>
      </c>
      <c r="G77" s="28">
        <f t="shared" si="9"/>
        <v>3.840094711917916</v>
      </c>
      <c r="H77" s="28" t="s">
        <v>889</v>
      </c>
      <c r="I77" s="28" t="s">
        <v>762</v>
      </c>
      <c r="J77" s="56"/>
      <c r="K77" s="56"/>
      <c r="L77" s="56"/>
      <c r="M77" s="56"/>
      <c r="N77" s="56">
        <f t="shared" si="13"/>
        <v>9730.8</v>
      </c>
      <c r="O77" s="56">
        <v>9730.8</v>
      </c>
      <c r="P77" s="56"/>
      <c r="Q77" s="28"/>
      <c r="R77" s="56"/>
      <c r="S77" s="56"/>
      <c r="T77" s="56"/>
      <c r="U77" s="28"/>
      <c r="V77" s="28"/>
      <c r="W77" s="28" t="s">
        <v>931</v>
      </c>
      <c r="X77" s="28" t="s">
        <v>930</v>
      </c>
      <c r="Y77" s="56">
        <v>13339.2</v>
      </c>
      <c r="Z77" s="56">
        <f>N77</f>
        <v>9730.8</v>
      </c>
    </row>
    <row r="78" spans="1:26" s="7" customFormat="1" ht="100.5" customHeight="1">
      <c r="A78" s="21" t="s">
        <v>279</v>
      </c>
      <c r="B78" s="28" t="s">
        <v>60</v>
      </c>
      <c r="C78" s="28"/>
      <c r="D78" s="24">
        <f>D79+D80+D81</f>
        <v>12420</v>
      </c>
      <c r="E78" s="24">
        <f>E79+E80+E81</f>
        <v>3120.6000000000004</v>
      </c>
      <c r="F78" s="24">
        <f t="shared" si="1"/>
        <v>25.125603864734302</v>
      </c>
      <c r="G78" s="24">
        <f t="shared" si="9"/>
        <v>6.406652566814073</v>
      </c>
      <c r="H78" s="24"/>
      <c r="I78" s="24"/>
      <c r="J78" s="45"/>
      <c r="K78" s="45"/>
      <c r="L78" s="45"/>
      <c r="M78" s="45"/>
      <c r="N78" s="45">
        <f t="shared" si="13"/>
        <v>19992.6</v>
      </c>
      <c r="O78" s="45">
        <f>O79+O80+O81</f>
        <v>19992.6</v>
      </c>
      <c r="P78" s="56"/>
      <c r="Q78" s="28"/>
      <c r="R78" s="56"/>
      <c r="S78" s="56"/>
      <c r="T78" s="56"/>
      <c r="U78" s="28"/>
      <c r="V78" s="28"/>
      <c r="W78" s="129" t="s">
        <v>932</v>
      </c>
      <c r="X78" s="28"/>
      <c r="Y78" s="56"/>
      <c r="Z78" s="56"/>
    </row>
    <row r="79" spans="1:26" s="7" customFormat="1" ht="121.5" customHeight="1">
      <c r="A79" s="60" t="s">
        <v>183</v>
      </c>
      <c r="B79" s="28" t="s">
        <v>436</v>
      </c>
      <c r="C79" s="28" t="s">
        <v>647</v>
      </c>
      <c r="D79" s="28">
        <v>3402</v>
      </c>
      <c r="E79" s="28">
        <v>1314.2</v>
      </c>
      <c r="F79" s="28">
        <f t="shared" si="1"/>
        <v>38.63021751910641</v>
      </c>
      <c r="G79" s="28">
        <f t="shared" si="9"/>
        <v>6.089636280626997</v>
      </c>
      <c r="H79" s="28" t="s">
        <v>889</v>
      </c>
      <c r="I79" s="28" t="s">
        <v>762</v>
      </c>
      <c r="J79" s="56"/>
      <c r="K79" s="56"/>
      <c r="L79" s="56"/>
      <c r="M79" s="56"/>
      <c r="N79" s="56">
        <f t="shared" si="13"/>
        <v>8003</v>
      </c>
      <c r="O79" s="56">
        <v>8003</v>
      </c>
      <c r="P79" s="56"/>
      <c r="Q79" s="28"/>
      <c r="R79" s="56"/>
      <c r="S79" s="56"/>
      <c r="T79" s="56"/>
      <c r="U79" s="28"/>
      <c r="V79" s="28"/>
      <c r="W79" s="129"/>
      <c r="X79" s="28" t="s">
        <v>933</v>
      </c>
      <c r="Y79" s="56">
        <v>8083</v>
      </c>
      <c r="Z79" s="56">
        <v>8000</v>
      </c>
    </row>
    <row r="80" spans="1:26" s="7" customFormat="1" ht="126" customHeight="1">
      <c r="A80" s="60" t="s">
        <v>609</v>
      </c>
      <c r="B80" s="28" t="s">
        <v>630</v>
      </c>
      <c r="C80" s="28" t="s">
        <v>648</v>
      </c>
      <c r="D80" s="28">
        <v>5184</v>
      </c>
      <c r="E80" s="28">
        <v>1254.9</v>
      </c>
      <c r="F80" s="28">
        <f t="shared" si="1"/>
        <v>24.207175925925927</v>
      </c>
      <c r="G80" s="28">
        <f t="shared" si="9"/>
        <v>6.793051239142561</v>
      </c>
      <c r="H80" s="28" t="s">
        <v>889</v>
      </c>
      <c r="I80" s="28" t="s">
        <v>762</v>
      </c>
      <c r="J80" s="56"/>
      <c r="K80" s="56"/>
      <c r="L80" s="56"/>
      <c r="M80" s="56"/>
      <c r="N80" s="56">
        <f t="shared" si="13"/>
        <v>8524.6</v>
      </c>
      <c r="O80" s="69">
        <v>8524.6</v>
      </c>
      <c r="P80" s="56"/>
      <c r="Q80" s="28"/>
      <c r="R80" s="56"/>
      <c r="S80" s="69"/>
      <c r="T80" s="56"/>
      <c r="U80" s="28"/>
      <c r="V80" s="28"/>
      <c r="W80" s="129"/>
      <c r="X80" s="28" t="s">
        <v>934</v>
      </c>
      <c r="Y80" s="56">
        <v>8617</v>
      </c>
      <c r="Z80" s="56">
        <v>8500</v>
      </c>
    </row>
    <row r="81" spans="1:26" s="7" customFormat="1" ht="105" customHeight="1">
      <c r="A81" s="60" t="s">
        <v>625</v>
      </c>
      <c r="B81" s="28" t="s">
        <v>436</v>
      </c>
      <c r="C81" s="28" t="s">
        <v>174</v>
      </c>
      <c r="D81" s="28">
        <v>3834</v>
      </c>
      <c r="E81" s="28">
        <v>551.5</v>
      </c>
      <c r="F81" s="28">
        <f t="shared" si="1"/>
        <v>14.384454877412626</v>
      </c>
      <c r="G81" s="28">
        <f t="shared" si="9"/>
        <v>6.2828649138712604</v>
      </c>
      <c r="H81" s="28" t="s">
        <v>889</v>
      </c>
      <c r="I81" s="28" t="s">
        <v>762</v>
      </c>
      <c r="J81" s="56"/>
      <c r="K81" s="56"/>
      <c r="L81" s="56"/>
      <c r="M81" s="56"/>
      <c r="N81" s="56">
        <f t="shared" si="13"/>
        <v>3465</v>
      </c>
      <c r="O81" s="69">
        <v>3465</v>
      </c>
      <c r="P81" s="56"/>
      <c r="Q81" s="28"/>
      <c r="R81" s="56"/>
      <c r="S81" s="69"/>
      <c r="T81" s="56"/>
      <c r="U81" s="28"/>
      <c r="V81" s="28"/>
      <c r="W81" s="130"/>
      <c r="X81" s="28" t="s">
        <v>232</v>
      </c>
      <c r="Y81" s="56">
        <v>3500</v>
      </c>
      <c r="Z81" s="56">
        <v>3500</v>
      </c>
    </row>
    <row r="82" spans="1:26" s="7" customFormat="1" ht="105" customHeight="1">
      <c r="A82" s="21" t="s">
        <v>280</v>
      </c>
      <c r="B82" s="28" t="s">
        <v>60</v>
      </c>
      <c r="C82" s="28"/>
      <c r="D82" s="24">
        <f>D83+D84+D85</f>
        <v>5582</v>
      </c>
      <c r="E82" s="24">
        <f>E83+E84+E85</f>
        <v>3502</v>
      </c>
      <c r="F82" s="24">
        <f t="shared" si="1"/>
        <v>62.73737011823719</v>
      </c>
      <c r="G82" s="24">
        <f>(J82+N82+R82)/E82</f>
        <v>10.67361130211308</v>
      </c>
      <c r="H82" s="24"/>
      <c r="I82" s="24"/>
      <c r="J82" s="45">
        <f aca="true" t="shared" si="14" ref="J82:J93">K82+L82</f>
        <v>8813.88678</v>
      </c>
      <c r="K82" s="45">
        <f>K83+K84+K85</f>
        <v>8813.88678</v>
      </c>
      <c r="L82" s="45"/>
      <c r="M82" s="45"/>
      <c r="N82" s="45">
        <f t="shared" si="13"/>
        <v>19565.100000000002</v>
      </c>
      <c r="O82" s="45">
        <f>O83+O84+O85</f>
        <v>19565.100000000002</v>
      </c>
      <c r="P82" s="56"/>
      <c r="Q82" s="28"/>
      <c r="R82" s="45">
        <f>S82+T82</f>
        <v>9000</v>
      </c>
      <c r="S82" s="45">
        <f>S84</f>
        <v>9000</v>
      </c>
      <c r="T82" s="56"/>
      <c r="U82" s="28"/>
      <c r="V82" s="28"/>
      <c r="W82" s="28"/>
      <c r="X82" s="28"/>
      <c r="Y82" s="56"/>
      <c r="Z82" s="56"/>
    </row>
    <row r="83" spans="1:26" s="7" customFormat="1" ht="106.5" customHeight="1">
      <c r="A83" s="60" t="s">
        <v>610</v>
      </c>
      <c r="B83" s="28" t="s">
        <v>175</v>
      </c>
      <c r="C83" s="28" t="s">
        <v>637</v>
      </c>
      <c r="D83" s="28">
        <v>430</v>
      </c>
      <c r="E83" s="28">
        <v>430</v>
      </c>
      <c r="F83" s="28">
        <f t="shared" si="1"/>
        <v>100</v>
      </c>
      <c r="G83" s="28">
        <f t="shared" si="9"/>
        <v>13.87369888372093</v>
      </c>
      <c r="H83" s="28" t="s">
        <v>890</v>
      </c>
      <c r="I83" s="28" t="s">
        <v>430</v>
      </c>
      <c r="J83" s="56">
        <f t="shared" si="14"/>
        <v>5965.69052</v>
      </c>
      <c r="K83" s="56">
        <v>5965.69052</v>
      </c>
      <c r="L83" s="56"/>
      <c r="M83" s="56"/>
      <c r="N83" s="56"/>
      <c r="O83" s="56"/>
      <c r="P83" s="56"/>
      <c r="Q83" s="28"/>
      <c r="R83" s="56"/>
      <c r="S83" s="56"/>
      <c r="T83" s="56"/>
      <c r="U83" s="28"/>
      <c r="V83" s="28" t="s">
        <v>570</v>
      </c>
      <c r="W83" s="115" t="s">
        <v>935</v>
      </c>
      <c r="X83" s="28" t="s">
        <v>231</v>
      </c>
      <c r="Y83" s="56">
        <v>6327</v>
      </c>
      <c r="Z83" s="56"/>
    </row>
    <row r="84" spans="1:26" s="100" customFormat="1" ht="321" customHeight="1">
      <c r="A84" s="60" t="s">
        <v>416</v>
      </c>
      <c r="B84" s="28" t="s">
        <v>630</v>
      </c>
      <c r="C84" s="28" t="s">
        <v>598</v>
      </c>
      <c r="D84" s="28">
        <v>2032</v>
      </c>
      <c r="E84" s="28">
        <v>2032</v>
      </c>
      <c r="F84" s="28">
        <f t="shared" si="1"/>
        <v>100</v>
      </c>
      <c r="G84" s="28">
        <f>(J84+N84+R84)/E84</f>
        <v>15.043354458661419</v>
      </c>
      <c r="H84" s="28" t="s">
        <v>891</v>
      </c>
      <c r="I84" s="28" t="s">
        <v>433</v>
      </c>
      <c r="J84" s="56">
        <f t="shared" si="14"/>
        <v>2848.19626</v>
      </c>
      <c r="K84" s="56">
        <v>2848.19626</v>
      </c>
      <c r="L84" s="56"/>
      <c r="M84" s="56"/>
      <c r="N84" s="56">
        <f>O84+P84</f>
        <v>18719.9</v>
      </c>
      <c r="O84" s="56">
        <v>18719.9</v>
      </c>
      <c r="P84" s="56"/>
      <c r="Q84" s="28"/>
      <c r="R84" s="56">
        <f>S84+T84</f>
        <v>9000</v>
      </c>
      <c r="S84" s="56">
        <v>9000</v>
      </c>
      <c r="T84" s="56"/>
      <c r="U84" s="28"/>
      <c r="V84" s="28" t="s">
        <v>571</v>
      </c>
      <c r="W84" s="115"/>
      <c r="X84" s="28" t="s">
        <v>827</v>
      </c>
      <c r="Y84" s="56">
        <v>30660.5</v>
      </c>
      <c r="Z84" s="56">
        <v>10000</v>
      </c>
    </row>
    <row r="85" spans="1:26" s="7" customFormat="1" ht="126.75" customHeight="1">
      <c r="A85" s="60" t="s">
        <v>663</v>
      </c>
      <c r="B85" s="28" t="s">
        <v>436</v>
      </c>
      <c r="C85" s="28" t="s">
        <v>810</v>
      </c>
      <c r="D85" s="28">
        <v>3120</v>
      </c>
      <c r="E85" s="28">
        <v>1040</v>
      </c>
      <c r="F85" s="28">
        <f t="shared" si="1"/>
        <v>33.33333333333333</v>
      </c>
      <c r="G85" s="28">
        <f aca="true" t="shared" si="15" ref="G85:G118">(J85+N85)/E85</f>
        <v>0.8126923076923077</v>
      </c>
      <c r="H85" s="28" t="s">
        <v>889</v>
      </c>
      <c r="I85" s="28" t="s">
        <v>762</v>
      </c>
      <c r="J85" s="56"/>
      <c r="K85" s="56"/>
      <c r="L85" s="56"/>
      <c r="M85" s="56"/>
      <c r="N85" s="56">
        <f>O85+P85</f>
        <v>845.2</v>
      </c>
      <c r="O85" s="56">
        <v>845.2</v>
      </c>
      <c r="P85" s="56"/>
      <c r="Q85" s="28"/>
      <c r="R85" s="56"/>
      <c r="S85" s="56"/>
      <c r="T85" s="56"/>
      <c r="U85" s="28"/>
      <c r="V85" s="28"/>
      <c r="W85" s="28" t="s">
        <v>6</v>
      </c>
      <c r="X85" s="28" t="s">
        <v>412</v>
      </c>
      <c r="Y85" s="56">
        <v>1186.11322</v>
      </c>
      <c r="Z85" s="56">
        <f>N85</f>
        <v>845.2</v>
      </c>
    </row>
    <row r="86" spans="1:26" s="7" customFormat="1" ht="106.5" customHeight="1">
      <c r="A86" s="21" t="s">
        <v>281</v>
      </c>
      <c r="B86" s="28" t="s">
        <v>60</v>
      </c>
      <c r="C86" s="28"/>
      <c r="D86" s="24">
        <f>D87</f>
        <v>2816.6</v>
      </c>
      <c r="E86" s="24">
        <f>E87</f>
        <v>2816.6</v>
      </c>
      <c r="F86" s="24">
        <f aca="true" t="shared" si="16" ref="F86:F152">(E86/D86)*100</f>
        <v>100</v>
      </c>
      <c r="G86" s="24">
        <f t="shared" si="15"/>
        <v>12.42633738905063</v>
      </c>
      <c r="H86" s="24"/>
      <c r="I86" s="24"/>
      <c r="J86" s="45">
        <f t="shared" si="14"/>
        <v>27023.9873</v>
      </c>
      <c r="K86" s="45">
        <f>K87</f>
        <v>23133.26541</v>
      </c>
      <c r="L86" s="45">
        <f>L87</f>
        <v>3890.72189</v>
      </c>
      <c r="M86" s="45"/>
      <c r="N86" s="45">
        <f aca="true" t="shared" si="17" ref="N86:N94">O86+P86</f>
        <v>7976.03459</v>
      </c>
      <c r="O86" s="45">
        <f>O87</f>
        <v>6866.73459</v>
      </c>
      <c r="P86" s="45">
        <f>P87</f>
        <v>1109.3</v>
      </c>
      <c r="Q86" s="28"/>
      <c r="R86" s="56"/>
      <c r="S86" s="56"/>
      <c r="T86" s="56"/>
      <c r="U86" s="28"/>
      <c r="V86" s="28"/>
      <c r="W86" s="28"/>
      <c r="X86" s="28"/>
      <c r="Y86" s="56"/>
      <c r="Z86" s="56"/>
    </row>
    <row r="87" spans="1:26" s="7" customFormat="1" ht="324" customHeight="1">
      <c r="A87" s="60" t="s">
        <v>184</v>
      </c>
      <c r="B87" s="28" t="s">
        <v>436</v>
      </c>
      <c r="C87" s="28" t="s">
        <v>176</v>
      </c>
      <c r="D87" s="28">
        <v>2816.6</v>
      </c>
      <c r="E87" s="28">
        <v>2816.6</v>
      </c>
      <c r="F87" s="28">
        <f t="shared" si="16"/>
        <v>100</v>
      </c>
      <c r="G87" s="28">
        <f t="shared" si="15"/>
        <v>12.42633738905063</v>
      </c>
      <c r="H87" s="28" t="s">
        <v>886</v>
      </c>
      <c r="I87" s="28" t="s">
        <v>762</v>
      </c>
      <c r="J87" s="56">
        <f t="shared" si="14"/>
        <v>27023.9873</v>
      </c>
      <c r="K87" s="56">
        <v>23133.26541</v>
      </c>
      <c r="L87" s="56">
        <v>3890.72189</v>
      </c>
      <c r="M87" s="56"/>
      <c r="N87" s="56">
        <f t="shared" si="17"/>
        <v>7976.03459</v>
      </c>
      <c r="O87" s="56">
        <v>6866.73459</v>
      </c>
      <c r="P87" s="56">
        <v>1109.3</v>
      </c>
      <c r="Q87" s="28"/>
      <c r="R87" s="56"/>
      <c r="S87" s="56"/>
      <c r="T87" s="56"/>
      <c r="U87" s="28"/>
      <c r="V87" s="28" t="s">
        <v>936</v>
      </c>
      <c r="W87" s="28" t="s">
        <v>937</v>
      </c>
      <c r="X87" s="28" t="s">
        <v>938</v>
      </c>
      <c r="Y87" s="56">
        <v>41673.7</v>
      </c>
      <c r="Z87" s="56">
        <v>2976</v>
      </c>
    </row>
    <row r="88" spans="1:26" s="32" customFormat="1" ht="108.75" customHeight="1">
      <c r="A88" s="21" t="s">
        <v>282</v>
      </c>
      <c r="B88" s="28" t="s">
        <v>60</v>
      </c>
      <c r="C88" s="28"/>
      <c r="D88" s="24">
        <f>D89+D90</f>
        <v>4098.5</v>
      </c>
      <c r="E88" s="24">
        <f>E89+E90</f>
        <v>2901.7000000000003</v>
      </c>
      <c r="F88" s="24">
        <f t="shared" si="16"/>
        <v>70.79907283152373</v>
      </c>
      <c r="G88" s="24">
        <f>(J88+N88+R88)/E88</f>
        <v>8.236562690836406</v>
      </c>
      <c r="H88" s="24"/>
      <c r="I88" s="24"/>
      <c r="J88" s="45">
        <f t="shared" si="14"/>
        <v>10066.13396</v>
      </c>
      <c r="K88" s="45">
        <f>K89+K90</f>
        <v>10066.13396</v>
      </c>
      <c r="L88" s="45"/>
      <c r="M88" s="45"/>
      <c r="N88" s="45">
        <f t="shared" si="17"/>
        <v>10533.9</v>
      </c>
      <c r="O88" s="45">
        <f>O89+O90</f>
        <v>9933.9</v>
      </c>
      <c r="P88" s="45">
        <f>P89+P90</f>
        <v>600</v>
      </c>
      <c r="Q88" s="24"/>
      <c r="R88" s="45">
        <v>3300</v>
      </c>
      <c r="S88" s="45">
        <f>S89+S90</f>
        <v>3300</v>
      </c>
      <c r="T88" s="56"/>
      <c r="U88" s="28"/>
      <c r="V88" s="28"/>
      <c r="W88" s="28"/>
      <c r="X88" s="28"/>
      <c r="Y88" s="56"/>
      <c r="Z88" s="56"/>
    </row>
    <row r="89" spans="1:26" s="102" customFormat="1" ht="351.75" customHeight="1">
      <c r="A89" s="60" t="s">
        <v>401</v>
      </c>
      <c r="B89" s="28" t="s">
        <v>436</v>
      </c>
      <c r="C89" s="28" t="s">
        <v>649</v>
      </c>
      <c r="D89" s="28">
        <v>2835</v>
      </c>
      <c r="E89" s="28">
        <v>2359.8</v>
      </c>
      <c r="F89" s="28">
        <f t="shared" si="16"/>
        <v>83.23809523809524</v>
      </c>
      <c r="G89" s="28">
        <f>(J89+N89+R89)/E89</f>
        <v>8.296607322654461</v>
      </c>
      <c r="H89" s="28" t="s">
        <v>886</v>
      </c>
      <c r="I89" s="28" t="s">
        <v>433</v>
      </c>
      <c r="J89" s="56">
        <f t="shared" si="14"/>
        <v>10066.13396</v>
      </c>
      <c r="K89" s="56">
        <v>10066.13396</v>
      </c>
      <c r="L89" s="56"/>
      <c r="M89" s="56"/>
      <c r="N89" s="56">
        <f t="shared" si="17"/>
        <v>7166.4</v>
      </c>
      <c r="O89" s="56">
        <v>7166.4</v>
      </c>
      <c r="P89" s="56"/>
      <c r="Q89" s="28"/>
      <c r="R89" s="56">
        <f>S89+T89</f>
        <v>2345.8</v>
      </c>
      <c r="S89" s="56">
        <v>2345.8</v>
      </c>
      <c r="T89" s="56"/>
      <c r="U89" s="28"/>
      <c r="V89" s="115" t="s">
        <v>572</v>
      </c>
      <c r="W89" s="28" t="s">
        <v>939</v>
      </c>
      <c r="X89" s="28" t="s">
        <v>828</v>
      </c>
      <c r="Y89" s="56">
        <v>24410.7</v>
      </c>
      <c r="Z89" s="56">
        <v>9933.9</v>
      </c>
    </row>
    <row r="90" spans="1:26" s="34" customFormat="1" ht="303.75" customHeight="1">
      <c r="A90" s="60" t="s">
        <v>256</v>
      </c>
      <c r="B90" s="28" t="s">
        <v>436</v>
      </c>
      <c r="C90" s="28" t="s">
        <v>497</v>
      </c>
      <c r="D90" s="28">
        <v>1263.5</v>
      </c>
      <c r="E90" s="28">
        <v>541.9</v>
      </c>
      <c r="F90" s="28">
        <f t="shared" si="16"/>
        <v>42.88880094974278</v>
      </c>
      <c r="G90" s="28">
        <f>(J90+N90+R90)/E90</f>
        <v>7.97508765454881</v>
      </c>
      <c r="H90" s="28" t="s">
        <v>903</v>
      </c>
      <c r="I90" s="28" t="s">
        <v>904</v>
      </c>
      <c r="J90" s="56"/>
      <c r="K90" s="56"/>
      <c r="L90" s="56"/>
      <c r="M90" s="56"/>
      <c r="N90" s="56">
        <f t="shared" si="17"/>
        <v>3367.5</v>
      </c>
      <c r="O90" s="56">
        <v>2767.5</v>
      </c>
      <c r="P90" s="56">
        <v>600</v>
      </c>
      <c r="Q90" s="28"/>
      <c r="R90" s="56">
        <f>S90+T90</f>
        <v>954.2</v>
      </c>
      <c r="S90" s="56">
        <v>954.2</v>
      </c>
      <c r="T90" s="56"/>
      <c r="U90" s="28"/>
      <c r="V90" s="115"/>
      <c r="W90" s="28" t="s">
        <v>940</v>
      </c>
      <c r="X90" s="28" t="s">
        <v>829</v>
      </c>
      <c r="Y90" s="56">
        <v>5813.8</v>
      </c>
      <c r="Z90" s="56">
        <f>N90</f>
        <v>3367.5</v>
      </c>
    </row>
    <row r="91" spans="1:26" s="7" customFormat="1" ht="117.75" customHeight="1">
      <c r="A91" s="21" t="s">
        <v>283</v>
      </c>
      <c r="B91" s="28" t="s">
        <v>200</v>
      </c>
      <c r="C91" s="28"/>
      <c r="D91" s="24">
        <f>D92</f>
        <v>4379.9</v>
      </c>
      <c r="E91" s="24">
        <v>2241.9</v>
      </c>
      <c r="F91" s="24">
        <f t="shared" si="16"/>
        <v>51.1861001392726</v>
      </c>
      <c r="G91" s="24">
        <f t="shared" si="15"/>
        <v>5.9261499799277395</v>
      </c>
      <c r="H91" s="24"/>
      <c r="I91" s="24"/>
      <c r="J91" s="45">
        <f t="shared" si="14"/>
        <v>10456.43564</v>
      </c>
      <c r="K91" s="45">
        <f>K92</f>
        <v>9986</v>
      </c>
      <c r="L91" s="45">
        <f>L92</f>
        <v>470.43564</v>
      </c>
      <c r="M91" s="45"/>
      <c r="N91" s="45">
        <f t="shared" si="17"/>
        <v>2829.4</v>
      </c>
      <c r="O91" s="45">
        <f>O92</f>
        <v>2829.4</v>
      </c>
      <c r="P91" s="45">
        <f>P92</f>
        <v>0</v>
      </c>
      <c r="Q91" s="28"/>
      <c r="R91" s="56"/>
      <c r="S91" s="56"/>
      <c r="T91" s="56"/>
      <c r="U91" s="28"/>
      <c r="V91" s="28"/>
      <c r="W91" s="28"/>
      <c r="X91" s="28"/>
      <c r="Y91" s="56"/>
      <c r="Z91" s="56"/>
    </row>
    <row r="92" spans="1:26" s="8" customFormat="1" ht="355.5" customHeight="1">
      <c r="A92" s="60" t="s">
        <v>611</v>
      </c>
      <c r="B92" s="28" t="s">
        <v>436</v>
      </c>
      <c r="C92" s="28" t="s">
        <v>161</v>
      </c>
      <c r="D92" s="28">
        <v>4379.9</v>
      </c>
      <c r="E92" s="28">
        <v>2241.9</v>
      </c>
      <c r="F92" s="28">
        <f t="shared" si="16"/>
        <v>51.1861001392726</v>
      </c>
      <c r="G92" s="28">
        <f t="shared" si="15"/>
        <v>5.9261499799277395</v>
      </c>
      <c r="H92" s="28" t="s">
        <v>885</v>
      </c>
      <c r="I92" s="28" t="s">
        <v>762</v>
      </c>
      <c r="J92" s="56">
        <f t="shared" si="14"/>
        <v>10456.43564</v>
      </c>
      <c r="K92" s="56">
        <v>9986</v>
      </c>
      <c r="L92" s="56">
        <v>470.43564</v>
      </c>
      <c r="M92" s="56"/>
      <c r="N92" s="56">
        <f t="shared" si="17"/>
        <v>2829.4</v>
      </c>
      <c r="O92" s="56">
        <v>2829.4</v>
      </c>
      <c r="P92" s="56"/>
      <c r="Q92" s="28"/>
      <c r="R92" s="56"/>
      <c r="S92" s="56"/>
      <c r="T92" s="56"/>
      <c r="U92" s="28"/>
      <c r="V92" s="28" t="s">
        <v>212</v>
      </c>
      <c r="W92" s="28" t="s">
        <v>941</v>
      </c>
      <c r="X92" s="28" t="s">
        <v>440</v>
      </c>
      <c r="Y92" s="56" t="s">
        <v>754</v>
      </c>
      <c r="Z92" s="56">
        <v>2873.5</v>
      </c>
    </row>
    <row r="93" spans="1:26" s="7" customFormat="1" ht="111.75" customHeight="1">
      <c r="A93" s="21" t="s">
        <v>284</v>
      </c>
      <c r="B93" s="28" t="s">
        <v>60</v>
      </c>
      <c r="C93" s="28"/>
      <c r="D93" s="24">
        <f>D94+D95+D96+D97</f>
        <v>9184.8</v>
      </c>
      <c r="E93" s="24">
        <f>E94+E95+E96+E97</f>
        <v>4155.4</v>
      </c>
      <c r="F93" s="24">
        <f t="shared" si="16"/>
        <v>45.242139186482014</v>
      </c>
      <c r="G93" s="24">
        <f t="shared" si="15"/>
        <v>3.6936038576310346</v>
      </c>
      <c r="H93" s="24"/>
      <c r="I93" s="24"/>
      <c r="J93" s="45">
        <f t="shared" si="14"/>
        <v>8358.69147</v>
      </c>
      <c r="K93" s="45">
        <f>K94+K95</f>
        <v>7960.65776</v>
      </c>
      <c r="L93" s="45">
        <f>L94+L95</f>
        <v>398.03371</v>
      </c>
      <c r="M93" s="45"/>
      <c r="N93" s="45">
        <f t="shared" si="17"/>
        <v>6989.71</v>
      </c>
      <c r="O93" s="45">
        <f>O94+O95+O96+O97</f>
        <v>6987.71</v>
      </c>
      <c r="P93" s="45">
        <f>P94+P95+P96</f>
        <v>2</v>
      </c>
      <c r="Q93" s="28"/>
      <c r="R93" s="56"/>
      <c r="S93" s="56"/>
      <c r="T93" s="56"/>
      <c r="U93" s="28"/>
      <c r="V93" s="28"/>
      <c r="W93" s="28"/>
      <c r="X93" s="28"/>
      <c r="Y93" s="56"/>
      <c r="Z93" s="56"/>
    </row>
    <row r="94" spans="1:26" s="7" customFormat="1" ht="89.25" customHeight="1">
      <c r="A94" s="60" t="s">
        <v>806</v>
      </c>
      <c r="B94" s="28" t="s">
        <v>436</v>
      </c>
      <c r="C94" s="28" t="s">
        <v>650</v>
      </c>
      <c r="D94" s="28">
        <v>2293.2</v>
      </c>
      <c r="E94" s="28">
        <v>988.9</v>
      </c>
      <c r="F94" s="28">
        <f t="shared" si="16"/>
        <v>43.12314669457527</v>
      </c>
      <c r="G94" s="28">
        <f t="shared" si="15"/>
        <v>2.490140560218425</v>
      </c>
      <c r="H94" s="28" t="s">
        <v>889</v>
      </c>
      <c r="I94" s="28" t="s">
        <v>762</v>
      </c>
      <c r="J94" s="56"/>
      <c r="K94" s="56"/>
      <c r="L94" s="56"/>
      <c r="M94" s="56"/>
      <c r="N94" s="56">
        <f t="shared" si="17"/>
        <v>2462.5</v>
      </c>
      <c r="O94" s="56">
        <v>2460.5</v>
      </c>
      <c r="P94" s="56">
        <v>2</v>
      </c>
      <c r="Q94" s="28"/>
      <c r="R94" s="56"/>
      <c r="S94" s="56"/>
      <c r="T94" s="56"/>
      <c r="U94" s="28"/>
      <c r="V94" s="28"/>
      <c r="W94" s="115" t="s">
        <v>573</v>
      </c>
      <c r="X94" s="28" t="s">
        <v>499</v>
      </c>
      <c r="Y94" s="56">
        <v>2502</v>
      </c>
      <c r="Z94" s="56">
        <v>2502</v>
      </c>
    </row>
    <row r="95" spans="1:26" s="7" customFormat="1" ht="146.25" customHeight="1">
      <c r="A95" s="60" t="s">
        <v>256</v>
      </c>
      <c r="B95" s="28" t="s">
        <v>436</v>
      </c>
      <c r="C95" s="28" t="s">
        <v>162</v>
      </c>
      <c r="D95" s="28">
        <v>1631.2</v>
      </c>
      <c r="E95" s="28">
        <v>978.7</v>
      </c>
      <c r="F95" s="28">
        <f t="shared" si="16"/>
        <v>59.998773908778816</v>
      </c>
      <c r="G95" s="28">
        <f t="shared" si="15"/>
        <v>8.540606386022274</v>
      </c>
      <c r="H95" s="28" t="s">
        <v>902</v>
      </c>
      <c r="I95" s="28" t="s">
        <v>430</v>
      </c>
      <c r="J95" s="56">
        <f>K95+L95</f>
        <v>8358.69147</v>
      </c>
      <c r="K95" s="56">
        <v>7960.65776</v>
      </c>
      <c r="L95" s="56">
        <v>398.03371</v>
      </c>
      <c r="M95" s="56"/>
      <c r="N95" s="56"/>
      <c r="O95" s="56"/>
      <c r="P95" s="56"/>
      <c r="Q95" s="28"/>
      <c r="R95" s="56"/>
      <c r="S95" s="56"/>
      <c r="T95" s="56"/>
      <c r="U95" s="28"/>
      <c r="V95" s="28" t="s">
        <v>213</v>
      </c>
      <c r="W95" s="115"/>
      <c r="X95" s="28" t="s">
        <v>232</v>
      </c>
      <c r="Y95" s="56">
        <v>8400</v>
      </c>
      <c r="Z95" s="56"/>
    </row>
    <row r="96" spans="1:26" s="7" customFormat="1" ht="79.5" customHeight="1">
      <c r="A96" s="60" t="s">
        <v>255</v>
      </c>
      <c r="B96" s="28" t="s">
        <v>634</v>
      </c>
      <c r="C96" s="28" t="s">
        <v>651</v>
      </c>
      <c r="D96" s="28">
        <v>316.9</v>
      </c>
      <c r="E96" s="28">
        <v>316.9</v>
      </c>
      <c r="F96" s="28">
        <f t="shared" si="16"/>
        <v>100</v>
      </c>
      <c r="G96" s="28">
        <f t="shared" si="15"/>
        <v>8.356610918270748</v>
      </c>
      <c r="H96" s="28" t="s">
        <v>889</v>
      </c>
      <c r="I96" s="28" t="s">
        <v>762</v>
      </c>
      <c r="J96" s="56"/>
      <c r="K96" s="56"/>
      <c r="L96" s="56"/>
      <c r="M96" s="56"/>
      <c r="N96" s="56">
        <f>O96+P96</f>
        <v>2648.21</v>
      </c>
      <c r="O96" s="56">
        <v>2648.21</v>
      </c>
      <c r="P96" s="56"/>
      <c r="Q96" s="28"/>
      <c r="R96" s="56"/>
      <c r="S96" s="56"/>
      <c r="T96" s="56"/>
      <c r="U96" s="28"/>
      <c r="V96" s="28"/>
      <c r="W96" s="115"/>
      <c r="X96" s="28" t="s">
        <v>232</v>
      </c>
      <c r="Y96" s="56">
        <v>4500</v>
      </c>
      <c r="Z96" s="56">
        <v>4500</v>
      </c>
    </row>
    <row r="97" spans="1:26" s="7" customFormat="1" ht="122.25" customHeight="1">
      <c r="A97" s="60" t="s">
        <v>498</v>
      </c>
      <c r="B97" s="28" t="s">
        <v>874</v>
      </c>
      <c r="C97" s="28" t="s">
        <v>163</v>
      </c>
      <c r="D97" s="28">
        <v>4943.5</v>
      </c>
      <c r="E97" s="28">
        <v>1870.9</v>
      </c>
      <c r="F97" s="28">
        <f t="shared" si="16"/>
        <v>37.84565591180338</v>
      </c>
      <c r="G97" s="28">
        <v>1</v>
      </c>
      <c r="H97" s="28" t="s">
        <v>892</v>
      </c>
      <c r="I97" s="28" t="s">
        <v>762</v>
      </c>
      <c r="J97" s="45"/>
      <c r="K97" s="45"/>
      <c r="L97" s="45"/>
      <c r="M97" s="45"/>
      <c r="N97" s="56">
        <f>O97+P97</f>
        <v>1879</v>
      </c>
      <c r="O97" s="56">
        <v>1879</v>
      </c>
      <c r="P97" s="45"/>
      <c r="Q97" s="24"/>
      <c r="R97" s="56"/>
      <c r="S97" s="56"/>
      <c r="T97" s="45"/>
      <c r="U97" s="24"/>
      <c r="V97" s="28" t="s">
        <v>220</v>
      </c>
      <c r="W97" s="28" t="s">
        <v>441</v>
      </c>
      <c r="X97" s="28" t="s">
        <v>442</v>
      </c>
      <c r="Y97" s="56">
        <v>2952.5</v>
      </c>
      <c r="Z97" s="70"/>
    </row>
    <row r="98" spans="1:26" s="7" customFormat="1" ht="99.75" customHeight="1">
      <c r="A98" s="21" t="s">
        <v>285</v>
      </c>
      <c r="B98" s="28" t="s">
        <v>60</v>
      </c>
      <c r="C98" s="28"/>
      <c r="D98" s="24">
        <f>D99+D100+D101+D102</f>
        <v>6614.900000000001</v>
      </c>
      <c r="E98" s="24">
        <f>E99+E100+E101+E102</f>
        <v>2758.4</v>
      </c>
      <c r="F98" s="24">
        <f t="shared" si="16"/>
        <v>41.699798938759464</v>
      </c>
      <c r="G98" s="24">
        <f>(J98+N98)/E98</f>
        <v>3.73403585049304</v>
      </c>
      <c r="H98" s="24"/>
      <c r="I98" s="24"/>
      <c r="J98" s="45">
        <f>K98+L98</f>
        <v>10235.764490000001</v>
      </c>
      <c r="K98" s="45">
        <f>K99+K100+K101+K102</f>
        <v>9935.764490000001</v>
      </c>
      <c r="L98" s="45">
        <f>L99+L100</f>
        <v>300</v>
      </c>
      <c r="M98" s="45"/>
      <c r="N98" s="45">
        <f>O98+P98</f>
        <v>64.2</v>
      </c>
      <c r="O98" s="45">
        <f>O99+O100+O101+O102</f>
        <v>64.2</v>
      </c>
      <c r="P98" s="56"/>
      <c r="Q98" s="28"/>
      <c r="R98" s="56"/>
      <c r="S98" s="56"/>
      <c r="T98" s="56"/>
      <c r="U98" s="28"/>
      <c r="V98" s="28"/>
      <c r="W98" s="28"/>
      <c r="X98" s="28"/>
      <c r="Y98" s="56"/>
      <c r="Z98" s="56"/>
    </row>
    <row r="99" spans="1:26" s="7" customFormat="1" ht="194.25" customHeight="1">
      <c r="A99" s="60" t="s">
        <v>609</v>
      </c>
      <c r="B99" s="28" t="s">
        <v>630</v>
      </c>
      <c r="C99" s="28" t="s">
        <v>515</v>
      </c>
      <c r="D99" s="28">
        <v>744</v>
      </c>
      <c r="E99" s="28">
        <v>744</v>
      </c>
      <c r="F99" s="28">
        <f t="shared" si="16"/>
        <v>100</v>
      </c>
      <c r="G99" s="28">
        <f t="shared" si="15"/>
        <v>4.27403</v>
      </c>
      <c r="H99" s="28" t="s">
        <v>902</v>
      </c>
      <c r="I99" s="28" t="s">
        <v>430</v>
      </c>
      <c r="J99" s="56">
        <f>K99+L99</f>
        <v>3179.87832</v>
      </c>
      <c r="K99" s="56">
        <v>3059.87832</v>
      </c>
      <c r="L99" s="56">
        <v>120</v>
      </c>
      <c r="M99" s="56"/>
      <c r="N99" s="56"/>
      <c r="O99" s="56"/>
      <c r="P99" s="56"/>
      <c r="Q99" s="28"/>
      <c r="R99" s="56"/>
      <c r="S99" s="56"/>
      <c r="T99" s="56"/>
      <c r="U99" s="28"/>
      <c r="V99" s="28" t="s">
        <v>786</v>
      </c>
      <c r="W99" s="28" t="s">
        <v>782</v>
      </c>
      <c r="X99" s="28" t="s">
        <v>784</v>
      </c>
      <c r="Y99" s="56">
        <v>3664.28</v>
      </c>
      <c r="Z99" s="56"/>
    </row>
    <row r="100" spans="1:26" s="7" customFormat="1" ht="171" customHeight="1">
      <c r="A100" s="60" t="s">
        <v>256</v>
      </c>
      <c r="B100" s="28" t="s">
        <v>436</v>
      </c>
      <c r="C100" s="28" t="s">
        <v>214</v>
      </c>
      <c r="D100" s="28">
        <v>5142</v>
      </c>
      <c r="E100" s="28">
        <v>1285.5</v>
      </c>
      <c r="F100" s="28">
        <f t="shared" si="16"/>
        <v>25</v>
      </c>
      <c r="G100" s="28">
        <f t="shared" si="15"/>
        <v>4.703085772073123</v>
      </c>
      <c r="H100" s="28" t="s">
        <v>885</v>
      </c>
      <c r="I100" s="28" t="s">
        <v>762</v>
      </c>
      <c r="J100" s="56">
        <f>K100+L100</f>
        <v>5981.61676</v>
      </c>
      <c r="K100" s="61">
        <v>5801.61676</v>
      </c>
      <c r="L100" s="56">
        <v>180</v>
      </c>
      <c r="M100" s="56"/>
      <c r="N100" s="56">
        <f>O100+P100</f>
        <v>64.2</v>
      </c>
      <c r="O100" s="61">
        <v>64.2</v>
      </c>
      <c r="P100" s="56"/>
      <c r="Q100" s="28"/>
      <c r="R100" s="56"/>
      <c r="S100" s="61"/>
      <c r="T100" s="56"/>
      <c r="U100" s="28"/>
      <c r="V100" s="28" t="s">
        <v>215</v>
      </c>
      <c r="W100" s="28" t="s">
        <v>310</v>
      </c>
      <c r="X100" s="28" t="s">
        <v>560</v>
      </c>
      <c r="Y100" s="56">
        <v>6692</v>
      </c>
      <c r="Z100" s="56">
        <f>N100</f>
        <v>64.2</v>
      </c>
    </row>
    <row r="101" spans="1:26" s="7" customFormat="1" ht="177" customHeight="1">
      <c r="A101" s="60" t="s">
        <v>738</v>
      </c>
      <c r="B101" s="28" t="s">
        <v>60</v>
      </c>
      <c r="C101" s="28" t="s">
        <v>631</v>
      </c>
      <c r="D101" s="28">
        <v>598.1</v>
      </c>
      <c r="E101" s="28">
        <v>598.1</v>
      </c>
      <c r="F101" s="28">
        <f t="shared" si="16"/>
        <v>100</v>
      </c>
      <c r="G101" s="28">
        <f t="shared" si="15"/>
        <v>0.9238351279050326</v>
      </c>
      <c r="H101" s="28" t="s">
        <v>893</v>
      </c>
      <c r="I101" s="28" t="s">
        <v>430</v>
      </c>
      <c r="J101" s="56">
        <f>K101+L101</f>
        <v>552.54579</v>
      </c>
      <c r="K101" s="61">
        <v>552.54579</v>
      </c>
      <c r="L101" s="56"/>
      <c r="M101" s="56"/>
      <c r="N101" s="56"/>
      <c r="O101" s="56"/>
      <c r="P101" s="56"/>
      <c r="Q101" s="28"/>
      <c r="R101" s="56"/>
      <c r="S101" s="56"/>
      <c r="T101" s="56"/>
      <c r="U101" s="28"/>
      <c r="V101" s="28" t="s">
        <v>216</v>
      </c>
      <c r="W101" s="28" t="s">
        <v>217</v>
      </c>
      <c r="X101" s="28" t="s">
        <v>443</v>
      </c>
      <c r="Y101" s="61">
        <v>552.55</v>
      </c>
      <c r="Z101" s="56"/>
    </row>
    <row r="102" spans="1:26" s="7" customFormat="1" ht="197.25" customHeight="1">
      <c r="A102" s="60" t="s">
        <v>164</v>
      </c>
      <c r="B102" s="28" t="s">
        <v>165</v>
      </c>
      <c r="C102" s="28" t="s">
        <v>166</v>
      </c>
      <c r="D102" s="28">
        <v>130.8</v>
      </c>
      <c r="E102" s="28">
        <v>130.8</v>
      </c>
      <c r="F102" s="28">
        <f t="shared" si="16"/>
        <v>100</v>
      </c>
      <c r="G102" s="28">
        <f t="shared" si="15"/>
        <v>3.988712691131498</v>
      </c>
      <c r="H102" s="28" t="s">
        <v>893</v>
      </c>
      <c r="I102" s="28" t="s">
        <v>430</v>
      </c>
      <c r="J102" s="56">
        <f>K102+L102</f>
        <v>521.72362</v>
      </c>
      <c r="K102" s="61">
        <v>521.72362</v>
      </c>
      <c r="L102" s="56"/>
      <c r="M102" s="56"/>
      <c r="N102" s="56"/>
      <c r="O102" s="56"/>
      <c r="P102" s="56"/>
      <c r="Q102" s="28"/>
      <c r="R102" s="56"/>
      <c r="S102" s="56"/>
      <c r="T102" s="56"/>
      <c r="U102" s="28"/>
      <c r="V102" s="28" t="s">
        <v>444</v>
      </c>
      <c r="W102" s="28" t="s">
        <v>314</v>
      </c>
      <c r="X102" s="28" t="s">
        <v>445</v>
      </c>
      <c r="Y102" s="61">
        <v>521.96</v>
      </c>
      <c r="Z102" s="56"/>
    </row>
    <row r="103" spans="1:26" s="7" customFormat="1" ht="112.5" customHeight="1">
      <c r="A103" s="21" t="s">
        <v>286</v>
      </c>
      <c r="B103" s="28" t="s">
        <v>60</v>
      </c>
      <c r="C103" s="28"/>
      <c r="D103" s="24">
        <f>D104+D105</f>
        <v>2172</v>
      </c>
      <c r="E103" s="24">
        <f>E104+E105</f>
        <v>1372</v>
      </c>
      <c r="F103" s="24">
        <f t="shared" si="16"/>
        <v>63.16758747697975</v>
      </c>
      <c r="G103" s="24">
        <f t="shared" si="15"/>
        <v>10.449416909620991</v>
      </c>
      <c r="H103" s="24"/>
      <c r="I103" s="24"/>
      <c r="J103" s="45"/>
      <c r="K103" s="45"/>
      <c r="L103" s="45"/>
      <c r="M103" s="45"/>
      <c r="N103" s="45">
        <f>O103+P103</f>
        <v>14336.6</v>
      </c>
      <c r="O103" s="45">
        <f>O104+O105</f>
        <v>11336.6</v>
      </c>
      <c r="P103" s="45">
        <f>P104+P105</f>
        <v>3000</v>
      </c>
      <c r="Q103" s="28"/>
      <c r="R103" s="56"/>
      <c r="S103" s="56"/>
      <c r="T103" s="56"/>
      <c r="U103" s="28"/>
      <c r="V103" s="28"/>
      <c r="W103" s="28"/>
      <c r="X103" s="28"/>
      <c r="Y103" s="56"/>
      <c r="Z103" s="56"/>
    </row>
    <row r="104" spans="1:26" s="7" customFormat="1" ht="294.75" customHeight="1">
      <c r="A104" s="60" t="s">
        <v>132</v>
      </c>
      <c r="B104" s="28" t="s">
        <v>436</v>
      </c>
      <c r="C104" s="28" t="s">
        <v>652</v>
      </c>
      <c r="D104" s="28">
        <v>1850</v>
      </c>
      <c r="E104" s="28">
        <v>1050</v>
      </c>
      <c r="F104" s="28">
        <f t="shared" si="16"/>
        <v>56.75675675675676</v>
      </c>
      <c r="G104" s="28">
        <f t="shared" si="15"/>
        <v>12.380952380952381</v>
      </c>
      <c r="H104" s="28" t="s">
        <v>889</v>
      </c>
      <c r="I104" s="28" t="s">
        <v>762</v>
      </c>
      <c r="J104" s="56"/>
      <c r="K104" s="56"/>
      <c r="L104" s="56"/>
      <c r="M104" s="56"/>
      <c r="N104" s="56">
        <f>O104+P104</f>
        <v>13000</v>
      </c>
      <c r="O104" s="56">
        <v>10000</v>
      </c>
      <c r="P104" s="56">
        <v>3000</v>
      </c>
      <c r="Q104" s="28"/>
      <c r="R104" s="56"/>
      <c r="S104" s="56"/>
      <c r="T104" s="56"/>
      <c r="U104" s="28"/>
      <c r="V104" s="28"/>
      <c r="W104" s="28" t="s">
        <v>447</v>
      </c>
      <c r="X104" s="28" t="s">
        <v>446</v>
      </c>
      <c r="Y104" s="56">
        <v>13323</v>
      </c>
      <c r="Z104" s="56">
        <f>N104</f>
        <v>13000</v>
      </c>
    </row>
    <row r="105" spans="1:26" s="7" customFormat="1" ht="101.25" customHeight="1">
      <c r="A105" s="60" t="s">
        <v>761</v>
      </c>
      <c r="B105" s="28" t="s">
        <v>436</v>
      </c>
      <c r="C105" s="28"/>
      <c r="D105" s="28">
        <v>322</v>
      </c>
      <c r="E105" s="28">
        <v>322</v>
      </c>
      <c r="F105" s="28">
        <v>100</v>
      </c>
      <c r="G105" s="28">
        <v>4.2</v>
      </c>
      <c r="H105" s="28" t="s">
        <v>889</v>
      </c>
      <c r="I105" s="28" t="s">
        <v>762</v>
      </c>
      <c r="J105" s="56"/>
      <c r="K105" s="56"/>
      <c r="L105" s="56"/>
      <c r="M105" s="56"/>
      <c r="N105" s="56">
        <f>O105+P105</f>
        <v>1336.6</v>
      </c>
      <c r="O105" s="56">
        <v>1336.6</v>
      </c>
      <c r="P105" s="56">
        <v>0</v>
      </c>
      <c r="Q105" s="28"/>
      <c r="R105" s="56"/>
      <c r="S105" s="56"/>
      <c r="T105" s="56"/>
      <c r="U105" s="28"/>
      <c r="V105" s="28"/>
      <c r="W105" s="28" t="s">
        <v>448</v>
      </c>
      <c r="X105" s="28" t="s">
        <v>232</v>
      </c>
      <c r="Y105" s="56">
        <v>1343</v>
      </c>
      <c r="Z105" s="56"/>
    </row>
    <row r="106" spans="1:26" s="7" customFormat="1" ht="152.25" customHeight="1">
      <c r="A106" s="21" t="s">
        <v>875</v>
      </c>
      <c r="B106" s="28" t="s">
        <v>60</v>
      </c>
      <c r="C106" s="28"/>
      <c r="D106" s="24">
        <f>D107</f>
        <v>4719.5</v>
      </c>
      <c r="E106" s="24">
        <f>E107</f>
        <v>1638.4</v>
      </c>
      <c r="F106" s="24">
        <f t="shared" si="16"/>
        <v>34.71554190062507</v>
      </c>
      <c r="G106" s="24">
        <f t="shared" si="15"/>
        <v>2.8144981018066404</v>
      </c>
      <c r="H106" s="24"/>
      <c r="I106" s="24"/>
      <c r="J106" s="45">
        <f>K106+L106</f>
        <v>2016.47369</v>
      </c>
      <c r="K106" s="45">
        <f>K107</f>
        <v>1716.47369</v>
      </c>
      <c r="L106" s="45">
        <f>L107</f>
        <v>300</v>
      </c>
      <c r="M106" s="45"/>
      <c r="N106" s="45">
        <f>O106+P106</f>
        <v>2594.8</v>
      </c>
      <c r="O106" s="45">
        <f>O107</f>
        <v>2594.8</v>
      </c>
      <c r="P106" s="56"/>
      <c r="Q106" s="28"/>
      <c r="R106" s="56"/>
      <c r="S106" s="56"/>
      <c r="T106" s="56"/>
      <c r="U106" s="28"/>
      <c r="V106" s="28"/>
      <c r="W106" s="28"/>
      <c r="X106" s="28"/>
      <c r="Y106" s="56"/>
      <c r="Z106" s="56"/>
    </row>
    <row r="107" spans="1:26" s="7" customFormat="1" ht="318" customHeight="1">
      <c r="A107" s="60" t="s">
        <v>763</v>
      </c>
      <c r="B107" s="28" t="s">
        <v>521</v>
      </c>
      <c r="C107" s="28" t="s">
        <v>605</v>
      </c>
      <c r="D107" s="28">
        <v>4719.5</v>
      </c>
      <c r="E107" s="28">
        <v>1638.4</v>
      </c>
      <c r="F107" s="28">
        <f t="shared" si="16"/>
        <v>34.71554190062507</v>
      </c>
      <c r="G107" s="28">
        <f t="shared" si="15"/>
        <v>2.8144981018066404</v>
      </c>
      <c r="H107" s="28" t="s">
        <v>886</v>
      </c>
      <c r="I107" s="28" t="s">
        <v>762</v>
      </c>
      <c r="J107" s="56">
        <f>K107+L107</f>
        <v>2016.47369</v>
      </c>
      <c r="K107" s="56">
        <v>1716.47369</v>
      </c>
      <c r="L107" s="56">
        <v>300</v>
      </c>
      <c r="M107" s="56"/>
      <c r="N107" s="56">
        <f>O107+P107</f>
        <v>2594.8</v>
      </c>
      <c r="O107" s="56">
        <v>2594.8</v>
      </c>
      <c r="P107" s="56"/>
      <c r="Q107" s="28"/>
      <c r="R107" s="56"/>
      <c r="S107" s="56"/>
      <c r="T107" s="56"/>
      <c r="U107" s="28"/>
      <c r="V107" s="28" t="s">
        <v>574</v>
      </c>
      <c r="W107" s="28" t="s">
        <v>449</v>
      </c>
      <c r="X107" s="28" t="s">
        <v>830</v>
      </c>
      <c r="Y107" s="56">
        <v>6639.9</v>
      </c>
      <c r="Z107" s="56">
        <f>N107</f>
        <v>2594.8</v>
      </c>
    </row>
    <row r="108" spans="1:26" s="7" customFormat="1" ht="144.75" customHeight="1">
      <c r="A108" s="21" t="s">
        <v>287</v>
      </c>
      <c r="B108" s="28" t="s">
        <v>60</v>
      </c>
      <c r="C108" s="28"/>
      <c r="D108" s="24">
        <f>D109</f>
        <v>1580</v>
      </c>
      <c r="E108" s="24">
        <f>E109</f>
        <v>1580</v>
      </c>
      <c r="F108" s="24">
        <f t="shared" si="16"/>
        <v>100</v>
      </c>
      <c r="G108" s="24">
        <f t="shared" si="15"/>
        <v>9.810126582278482</v>
      </c>
      <c r="H108" s="24"/>
      <c r="I108" s="24"/>
      <c r="J108" s="45">
        <f>K108+L108</f>
        <v>15500</v>
      </c>
      <c r="K108" s="45">
        <f>K109</f>
        <v>15000</v>
      </c>
      <c r="L108" s="45">
        <f>L109</f>
        <v>500</v>
      </c>
      <c r="M108" s="56"/>
      <c r="N108" s="56"/>
      <c r="O108" s="56"/>
      <c r="P108" s="56"/>
      <c r="Q108" s="28"/>
      <c r="R108" s="56"/>
      <c r="S108" s="56"/>
      <c r="T108" s="56"/>
      <c r="U108" s="28"/>
      <c r="V108" s="28"/>
      <c r="W108" s="28"/>
      <c r="X108" s="28"/>
      <c r="Y108" s="56"/>
      <c r="Z108" s="56"/>
    </row>
    <row r="109" spans="1:26" s="7" customFormat="1" ht="126" customHeight="1">
      <c r="A109" s="60" t="s">
        <v>256</v>
      </c>
      <c r="B109" s="28" t="s">
        <v>436</v>
      </c>
      <c r="C109" s="28" t="s">
        <v>186</v>
      </c>
      <c r="D109" s="28">
        <v>1580</v>
      </c>
      <c r="E109" s="28">
        <v>1580</v>
      </c>
      <c r="F109" s="28">
        <f t="shared" si="16"/>
        <v>100</v>
      </c>
      <c r="G109" s="28">
        <f t="shared" si="15"/>
        <v>9.810126582278482</v>
      </c>
      <c r="H109" s="28" t="s">
        <v>890</v>
      </c>
      <c r="I109" s="28" t="s">
        <v>430</v>
      </c>
      <c r="J109" s="56">
        <f>K109+L109</f>
        <v>15500</v>
      </c>
      <c r="K109" s="56">
        <v>15000</v>
      </c>
      <c r="L109" s="56">
        <v>500</v>
      </c>
      <c r="M109" s="56"/>
      <c r="N109" s="56"/>
      <c r="O109" s="56"/>
      <c r="P109" s="56"/>
      <c r="Q109" s="28"/>
      <c r="R109" s="56"/>
      <c r="S109" s="56"/>
      <c r="T109" s="56"/>
      <c r="U109" s="28"/>
      <c r="V109" s="28" t="s">
        <v>575</v>
      </c>
      <c r="W109" s="28" t="s">
        <v>501</v>
      </c>
      <c r="X109" s="28" t="s">
        <v>233</v>
      </c>
      <c r="Y109" s="56">
        <v>15500</v>
      </c>
      <c r="Z109" s="56"/>
    </row>
    <row r="110" spans="1:26" s="7" customFormat="1" ht="93" customHeight="1">
      <c r="A110" s="21" t="s">
        <v>288</v>
      </c>
      <c r="B110" s="28" t="s">
        <v>60</v>
      </c>
      <c r="C110" s="28"/>
      <c r="D110" s="24">
        <f>D111+D112</f>
        <v>3836.4</v>
      </c>
      <c r="E110" s="24">
        <f>E111+E112</f>
        <v>3836.4</v>
      </c>
      <c r="F110" s="24">
        <f t="shared" si="16"/>
        <v>100</v>
      </c>
      <c r="G110" s="24">
        <f t="shared" si="15"/>
        <v>3.831792481232405</v>
      </c>
      <c r="H110" s="24"/>
      <c r="I110" s="24"/>
      <c r="J110" s="45"/>
      <c r="K110" s="45"/>
      <c r="L110" s="45"/>
      <c r="M110" s="45"/>
      <c r="N110" s="24">
        <f>N111+N112</f>
        <v>14700.288675</v>
      </c>
      <c r="O110" s="24">
        <f>O111+O112</f>
        <v>13967.488675</v>
      </c>
      <c r="P110" s="45">
        <f>P111+P112</f>
        <v>732.8</v>
      </c>
      <c r="Q110" s="28"/>
      <c r="R110" s="28"/>
      <c r="S110" s="28"/>
      <c r="T110" s="28"/>
      <c r="U110" s="28"/>
      <c r="V110" s="28"/>
      <c r="W110" s="28"/>
      <c r="X110" s="28"/>
      <c r="Y110" s="56"/>
      <c r="Z110" s="56"/>
    </row>
    <row r="111" spans="1:26" s="7" customFormat="1" ht="210.75" customHeight="1">
      <c r="A111" s="60" t="s">
        <v>256</v>
      </c>
      <c r="B111" s="28" t="s">
        <v>629</v>
      </c>
      <c r="C111" s="28" t="s">
        <v>185</v>
      </c>
      <c r="D111" s="28">
        <v>1796.4</v>
      </c>
      <c r="E111" s="28">
        <v>1796.4</v>
      </c>
      <c r="F111" s="28">
        <f t="shared" si="16"/>
        <v>100</v>
      </c>
      <c r="G111" s="28">
        <f t="shared" si="15"/>
        <v>6.761470635715876</v>
      </c>
      <c r="H111" s="28" t="s">
        <v>889</v>
      </c>
      <c r="I111" s="28" t="s">
        <v>762</v>
      </c>
      <c r="J111" s="56"/>
      <c r="K111" s="56"/>
      <c r="L111" s="56"/>
      <c r="M111" s="56"/>
      <c r="N111" s="56">
        <f>O111+P111</f>
        <v>12146.305849999999</v>
      </c>
      <c r="O111" s="56">
        <v>11539.00585</v>
      </c>
      <c r="P111" s="56">
        <v>607.3</v>
      </c>
      <c r="Q111" s="28"/>
      <c r="R111" s="56"/>
      <c r="S111" s="56"/>
      <c r="T111" s="56"/>
      <c r="U111" s="28"/>
      <c r="V111" s="28"/>
      <c r="W111" s="28" t="s">
        <v>450</v>
      </c>
      <c r="X111" s="28" t="s">
        <v>451</v>
      </c>
      <c r="Y111" s="56" t="s">
        <v>755</v>
      </c>
      <c r="Z111" s="56">
        <v>15750</v>
      </c>
    </row>
    <row r="112" spans="1:26" s="7" customFormat="1" ht="252.75" customHeight="1">
      <c r="A112" s="60" t="s">
        <v>758</v>
      </c>
      <c r="B112" s="28" t="s">
        <v>60</v>
      </c>
      <c r="C112" s="28" t="s">
        <v>756</v>
      </c>
      <c r="D112" s="28">
        <v>2040</v>
      </c>
      <c r="E112" s="28">
        <v>2040</v>
      </c>
      <c r="F112" s="28">
        <f t="shared" si="16"/>
        <v>100</v>
      </c>
      <c r="G112" s="28">
        <f t="shared" si="15"/>
        <v>1.2519523651960784</v>
      </c>
      <c r="H112" s="28" t="s">
        <v>753</v>
      </c>
      <c r="I112" s="28" t="s">
        <v>762</v>
      </c>
      <c r="J112" s="56"/>
      <c r="K112" s="56"/>
      <c r="L112" s="56"/>
      <c r="M112" s="56"/>
      <c r="N112" s="56">
        <f>O112+P112</f>
        <v>2553.982825</v>
      </c>
      <c r="O112" s="56">
        <v>2428.482825</v>
      </c>
      <c r="P112" s="56">
        <v>125.5</v>
      </c>
      <c r="Q112" s="28"/>
      <c r="R112" s="56"/>
      <c r="S112" s="56"/>
      <c r="T112" s="56"/>
      <c r="U112" s="28"/>
      <c r="V112" s="28"/>
      <c r="W112" s="28" t="s">
        <v>452</v>
      </c>
      <c r="X112" s="28" t="s">
        <v>453</v>
      </c>
      <c r="Y112" s="56">
        <v>2843.2</v>
      </c>
      <c r="Z112" s="56"/>
    </row>
    <row r="113" spans="1:26" s="7" customFormat="1" ht="139.5" customHeight="1">
      <c r="A113" s="21" t="s">
        <v>289</v>
      </c>
      <c r="B113" s="28" t="s">
        <v>200</v>
      </c>
      <c r="C113" s="28"/>
      <c r="D113" s="24">
        <f>D114+D115+D116</f>
        <v>3166</v>
      </c>
      <c r="E113" s="24">
        <f>E114+E115+E116</f>
        <v>1725.7</v>
      </c>
      <c r="F113" s="24">
        <f t="shared" si="16"/>
        <v>54.507264687302595</v>
      </c>
      <c r="G113" s="24">
        <f t="shared" si="15"/>
        <v>7.09275861389581</v>
      </c>
      <c r="H113" s="24"/>
      <c r="I113" s="24"/>
      <c r="J113" s="45">
        <f>K113+L113</f>
        <v>7535.67354</v>
      </c>
      <c r="K113" s="45">
        <f>K114+K115</f>
        <v>7314.67354</v>
      </c>
      <c r="L113" s="45">
        <f>L114+L115</f>
        <v>221</v>
      </c>
      <c r="M113" s="45"/>
      <c r="N113" s="45">
        <f>O113+P113</f>
        <v>4704.3</v>
      </c>
      <c r="O113" s="45">
        <f>O114+O115+O116</f>
        <v>4661</v>
      </c>
      <c r="P113" s="45">
        <f>P114+P115+P116</f>
        <v>43.3</v>
      </c>
      <c r="Q113" s="28"/>
      <c r="R113" s="56"/>
      <c r="S113" s="56"/>
      <c r="T113" s="56"/>
      <c r="U113" s="28"/>
      <c r="V113" s="28"/>
      <c r="W113" s="28"/>
      <c r="X113" s="28"/>
      <c r="Y113" s="56"/>
      <c r="Z113" s="56"/>
    </row>
    <row r="114" spans="1:26" s="7" customFormat="1" ht="193.5" customHeight="1">
      <c r="A114" s="60" t="s">
        <v>511</v>
      </c>
      <c r="B114" s="28" t="s">
        <v>630</v>
      </c>
      <c r="C114" s="28" t="s">
        <v>632</v>
      </c>
      <c r="D114" s="28">
        <v>836</v>
      </c>
      <c r="E114" s="28">
        <v>836</v>
      </c>
      <c r="F114" s="28">
        <f t="shared" si="16"/>
        <v>100</v>
      </c>
      <c r="G114" s="28">
        <f t="shared" si="15"/>
        <v>7.512723516746412</v>
      </c>
      <c r="H114" s="28" t="s">
        <v>885</v>
      </c>
      <c r="I114" s="28" t="s">
        <v>762</v>
      </c>
      <c r="J114" s="68">
        <f>K114+L114</f>
        <v>5991.33686</v>
      </c>
      <c r="K114" s="56">
        <v>5820.33686</v>
      </c>
      <c r="L114" s="56">
        <v>171</v>
      </c>
      <c r="M114" s="56"/>
      <c r="N114" s="56">
        <f>O114+P114</f>
        <v>289.3</v>
      </c>
      <c r="O114" s="56">
        <v>289.3</v>
      </c>
      <c r="P114" s="56"/>
      <c r="Q114" s="28"/>
      <c r="R114" s="56"/>
      <c r="S114" s="56"/>
      <c r="T114" s="56"/>
      <c r="U114" s="28"/>
      <c r="V114" s="28" t="s">
        <v>576</v>
      </c>
      <c r="W114" s="28" t="s">
        <v>502</v>
      </c>
      <c r="X114" s="28" t="s">
        <v>530</v>
      </c>
      <c r="Y114" s="56">
        <v>10090.7</v>
      </c>
      <c r="Z114" s="56">
        <f>N114</f>
        <v>289.3</v>
      </c>
    </row>
    <row r="115" spans="1:26" s="7" customFormat="1" ht="297.75" customHeight="1">
      <c r="A115" s="60" t="s">
        <v>801</v>
      </c>
      <c r="B115" s="28" t="s">
        <v>60</v>
      </c>
      <c r="C115" s="28" t="s">
        <v>633</v>
      </c>
      <c r="D115" s="28">
        <v>1628.4</v>
      </c>
      <c r="E115" s="28">
        <v>813</v>
      </c>
      <c r="F115" s="28">
        <f t="shared" si="16"/>
        <v>49.926308032424465</v>
      </c>
      <c r="G115" s="28">
        <f t="shared" si="15"/>
        <v>6.865358769987699</v>
      </c>
      <c r="H115" s="28" t="s">
        <v>893</v>
      </c>
      <c r="I115" s="28" t="s">
        <v>762</v>
      </c>
      <c r="J115" s="56">
        <f>K115+L115</f>
        <v>1544.33668</v>
      </c>
      <c r="K115" s="56">
        <v>1494.33668</v>
      </c>
      <c r="L115" s="56">
        <v>50</v>
      </c>
      <c r="M115" s="56"/>
      <c r="N115" s="56">
        <f>O115+P115</f>
        <v>4037.2</v>
      </c>
      <c r="O115" s="56">
        <v>4037.2</v>
      </c>
      <c r="P115" s="56"/>
      <c r="Q115" s="28"/>
      <c r="R115" s="56"/>
      <c r="S115" s="56"/>
      <c r="T115" s="56"/>
      <c r="U115" s="28"/>
      <c r="V115" s="28" t="s">
        <v>577</v>
      </c>
      <c r="W115" s="28" t="s">
        <v>411</v>
      </c>
      <c r="X115" s="28" t="s">
        <v>843</v>
      </c>
      <c r="Y115" s="56">
        <v>7787</v>
      </c>
      <c r="Z115" s="56">
        <v>3700</v>
      </c>
    </row>
    <row r="116" spans="1:26" s="7" customFormat="1" ht="99" customHeight="1">
      <c r="A116" s="60" t="s">
        <v>224</v>
      </c>
      <c r="B116" s="28"/>
      <c r="C116" s="28" t="s">
        <v>167</v>
      </c>
      <c r="D116" s="28">
        <v>701.6</v>
      </c>
      <c r="E116" s="28">
        <v>76.7</v>
      </c>
      <c r="F116" s="28">
        <f t="shared" si="16"/>
        <v>10.932155074116306</v>
      </c>
      <c r="G116" s="28">
        <f t="shared" si="15"/>
        <v>4.925684485006519</v>
      </c>
      <c r="H116" s="28" t="s">
        <v>894</v>
      </c>
      <c r="I116" s="28" t="s">
        <v>762</v>
      </c>
      <c r="J116" s="56"/>
      <c r="K116" s="56"/>
      <c r="L116" s="56"/>
      <c r="M116" s="56"/>
      <c r="N116" s="56">
        <f aca="true" t="shared" si="18" ref="N116:N125">O116+P116</f>
        <v>377.8</v>
      </c>
      <c r="O116" s="56">
        <v>334.5</v>
      </c>
      <c r="P116" s="56">
        <v>43.3</v>
      </c>
      <c r="Q116" s="28"/>
      <c r="R116" s="56"/>
      <c r="S116" s="56"/>
      <c r="T116" s="56"/>
      <c r="U116" s="28"/>
      <c r="V116" s="28" t="s">
        <v>578</v>
      </c>
      <c r="W116" s="28" t="s">
        <v>221</v>
      </c>
      <c r="X116" s="28" t="s">
        <v>518</v>
      </c>
      <c r="Y116" s="56">
        <v>382</v>
      </c>
      <c r="Z116" s="56">
        <f>N116</f>
        <v>377.8</v>
      </c>
    </row>
    <row r="117" spans="1:26" s="7" customFormat="1" ht="152.25" customHeight="1">
      <c r="A117" s="21" t="s">
        <v>290</v>
      </c>
      <c r="B117" s="28" t="s">
        <v>60</v>
      </c>
      <c r="C117" s="28"/>
      <c r="D117" s="24">
        <f>D118+D119+D120</f>
        <v>2557.8</v>
      </c>
      <c r="E117" s="24">
        <f>E118+E119+E120</f>
        <v>2557.8</v>
      </c>
      <c r="F117" s="24">
        <f t="shared" si="16"/>
        <v>100</v>
      </c>
      <c r="G117" s="24">
        <f t="shared" si="15"/>
        <v>7.699194620376887</v>
      </c>
      <c r="H117" s="24"/>
      <c r="I117" s="24"/>
      <c r="J117" s="45"/>
      <c r="K117" s="45"/>
      <c r="L117" s="45"/>
      <c r="M117" s="45"/>
      <c r="N117" s="45">
        <f t="shared" si="18"/>
        <v>19693.000000000004</v>
      </c>
      <c r="O117" s="45">
        <f>O118+O119+O120</f>
        <v>18669.800000000003</v>
      </c>
      <c r="P117" s="45">
        <f>P118+P119+P120</f>
        <v>1023.2</v>
      </c>
      <c r="Q117" s="28"/>
      <c r="R117" s="56"/>
      <c r="S117" s="56"/>
      <c r="T117" s="56"/>
      <c r="U117" s="28"/>
      <c r="V117" s="28"/>
      <c r="W117" s="28"/>
      <c r="X117" s="28"/>
      <c r="Y117" s="56"/>
      <c r="Z117" s="56"/>
    </row>
    <row r="118" spans="1:26" s="7" customFormat="1" ht="117.75" customHeight="1">
      <c r="A118" s="60" t="s">
        <v>612</v>
      </c>
      <c r="B118" s="28" t="s">
        <v>634</v>
      </c>
      <c r="C118" s="28" t="s">
        <v>601</v>
      </c>
      <c r="D118" s="28">
        <v>345.4</v>
      </c>
      <c r="E118" s="28">
        <v>345.4</v>
      </c>
      <c r="F118" s="28">
        <f t="shared" si="16"/>
        <v>100</v>
      </c>
      <c r="G118" s="28">
        <f t="shared" si="15"/>
        <v>9.823103647944412</v>
      </c>
      <c r="H118" s="28" t="s">
        <v>889</v>
      </c>
      <c r="I118" s="28" t="s">
        <v>762</v>
      </c>
      <c r="J118" s="56"/>
      <c r="K118" s="56"/>
      <c r="L118" s="56"/>
      <c r="M118" s="56"/>
      <c r="N118" s="56">
        <f t="shared" si="18"/>
        <v>3392.9</v>
      </c>
      <c r="O118" s="56">
        <v>3243.1</v>
      </c>
      <c r="P118" s="56">
        <v>149.8</v>
      </c>
      <c r="Q118" s="28"/>
      <c r="R118" s="56"/>
      <c r="S118" s="56"/>
      <c r="T118" s="56"/>
      <c r="U118" s="28"/>
      <c r="V118" s="28"/>
      <c r="W118" s="115" t="s">
        <v>318</v>
      </c>
      <c r="X118" s="28" t="s">
        <v>234</v>
      </c>
      <c r="Y118" s="56">
        <v>4180</v>
      </c>
      <c r="Z118" s="56">
        <f>N118</f>
        <v>3392.9</v>
      </c>
    </row>
    <row r="119" spans="1:26" s="7" customFormat="1" ht="116.25" customHeight="1">
      <c r="A119" s="60" t="s">
        <v>256</v>
      </c>
      <c r="B119" s="28" t="s">
        <v>436</v>
      </c>
      <c r="C119" s="28" t="s">
        <v>168</v>
      </c>
      <c r="D119" s="28">
        <v>512.4</v>
      </c>
      <c r="E119" s="28">
        <v>512.4</v>
      </c>
      <c r="F119" s="28">
        <f t="shared" si="16"/>
        <v>100</v>
      </c>
      <c r="G119" s="28">
        <f aca="true" t="shared" si="19" ref="G119:G127">(J119+N119)/E119</f>
        <v>10.967993754879002</v>
      </c>
      <c r="H119" s="28" t="s">
        <v>889</v>
      </c>
      <c r="I119" s="28" t="s">
        <v>762</v>
      </c>
      <c r="J119" s="56"/>
      <c r="K119" s="56"/>
      <c r="L119" s="56"/>
      <c r="M119" s="56"/>
      <c r="N119" s="56">
        <f t="shared" si="18"/>
        <v>5620</v>
      </c>
      <c r="O119" s="56">
        <v>5600</v>
      </c>
      <c r="P119" s="56">
        <v>20</v>
      </c>
      <c r="Q119" s="28"/>
      <c r="R119" s="56"/>
      <c r="S119" s="56"/>
      <c r="T119" s="56"/>
      <c r="U119" s="28"/>
      <c r="V119" s="28"/>
      <c r="W119" s="115"/>
      <c r="X119" s="28" t="s">
        <v>234</v>
      </c>
      <c r="Y119" s="56">
        <v>6160</v>
      </c>
      <c r="Z119" s="56">
        <f>N119</f>
        <v>5620</v>
      </c>
    </row>
    <row r="120" spans="1:26" s="7" customFormat="1" ht="227.25" customHeight="1">
      <c r="A120" s="60" t="s">
        <v>413</v>
      </c>
      <c r="B120" s="28" t="s">
        <v>436</v>
      </c>
      <c r="C120" s="28" t="s">
        <v>169</v>
      </c>
      <c r="D120" s="28">
        <v>1700</v>
      </c>
      <c r="E120" s="28">
        <v>1700</v>
      </c>
      <c r="F120" s="28">
        <f t="shared" si="16"/>
        <v>100</v>
      </c>
      <c r="G120" s="28">
        <f t="shared" si="19"/>
        <v>6.282411764705882</v>
      </c>
      <c r="H120" s="28" t="s">
        <v>889</v>
      </c>
      <c r="I120" s="28" t="s">
        <v>762</v>
      </c>
      <c r="J120" s="56"/>
      <c r="K120" s="56"/>
      <c r="L120" s="56"/>
      <c r="M120" s="56"/>
      <c r="N120" s="56">
        <f t="shared" si="18"/>
        <v>10680.1</v>
      </c>
      <c r="O120" s="56">
        <v>9826.7</v>
      </c>
      <c r="P120" s="56">
        <v>853.4</v>
      </c>
      <c r="Q120" s="28"/>
      <c r="R120" s="56"/>
      <c r="S120" s="56"/>
      <c r="T120" s="56"/>
      <c r="U120" s="28"/>
      <c r="V120" s="28" t="s">
        <v>218</v>
      </c>
      <c r="W120" s="115"/>
      <c r="X120" s="28" t="s">
        <v>454</v>
      </c>
      <c r="Y120" s="56">
        <v>12334.7</v>
      </c>
      <c r="Z120" s="56">
        <v>9835</v>
      </c>
    </row>
    <row r="121" spans="1:26" s="7" customFormat="1" ht="108.75" customHeight="1">
      <c r="A121" s="21" t="s">
        <v>291</v>
      </c>
      <c r="B121" s="28" t="s">
        <v>60</v>
      </c>
      <c r="C121" s="28"/>
      <c r="D121" s="24">
        <f>D122</f>
        <v>2042</v>
      </c>
      <c r="E121" s="24">
        <f>E122</f>
        <v>2042</v>
      </c>
      <c r="F121" s="24">
        <f t="shared" si="16"/>
        <v>100</v>
      </c>
      <c r="G121" s="24">
        <f t="shared" si="19"/>
        <v>12.668952007835456</v>
      </c>
      <c r="H121" s="24"/>
      <c r="I121" s="24"/>
      <c r="J121" s="45"/>
      <c r="K121" s="45"/>
      <c r="L121" s="45"/>
      <c r="M121" s="45"/>
      <c r="N121" s="45">
        <f t="shared" si="18"/>
        <v>25870</v>
      </c>
      <c r="O121" s="45">
        <f>O122</f>
        <v>25870</v>
      </c>
      <c r="P121" s="45">
        <f>P122</f>
        <v>0</v>
      </c>
      <c r="Q121" s="28"/>
      <c r="R121" s="56"/>
      <c r="S121" s="56"/>
      <c r="T121" s="56"/>
      <c r="U121" s="28"/>
      <c r="V121" s="28"/>
      <c r="W121" s="115" t="s">
        <v>455</v>
      </c>
      <c r="X121" s="28"/>
      <c r="Y121" s="56"/>
      <c r="Z121" s="56"/>
    </row>
    <row r="122" spans="1:26" s="7" customFormat="1" ht="195.75" customHeight="1">
      <c r="A122" s="60" t="s">
        <v>414</v>
      </c>
      <c r="B122" s="28" t="s">
        <v>436</v>
      </c>
      <c r="C122" s="28" t="s">
        <v>600</v>
      </c>
      <c r="D122" s="28">
        <v>2042</v>
      </c>
      <c r="E122" s="28">
        <v>2042</v>
      </c>
      <c r="F122" s="28">
        <f t="shared" si="16"/>
        <v>100</v>
      </c>
      <c r="G122" s="28">
        <f t="shared" si="19"/>
        <v>12.668952007835456</v>
      </c>
      <c r="H122" s="28" t="s">
        <v>889</v>
      </c>
      <c r="I122" s="28" t="s">
        <v>762</v>
      </c>
      <c r="J122" s="56"/>
      <c r="K122" s="56"/>
      <c r="L122" s="56"/>
      <c r="M122" s="56"/>
      <c r="N122" s="56">
        <f t="shared" si="18"/>
        <v>25870</v>
      </c>
      <c r="O122" s="56">
        <v>25870</v>
      </c>
      <c r="P122" s="56"/>
      <c r="Q122" s="28"/>
      <c r="R122" s="56"/>
      <c r="S122" s="56"/>
      <c r="T122" s="56"/>
      <c r="U122" s="28"/>
      <c r="V122" s="28" t="s">
        <v>561</v>
      </c>
      <c r="W122" s="115"/>
      <c r="X122" s="28" t="s">
        <v>456</v>
      </c>
      <c r="Y122" s="56">
        <v>26130</v>
      </c>
      <c r="Z122" s="56">
        <v>26000</v>
      </c>
    </row>
    <row r="123" spans="1:26" s="7" customFormat="1" ht="93" customHeight="1">
      <c r="A123" s="21" t="s">
        <v>764</v>
      </c>
      <c r="B123" s="28"/>
      <c r="C123" s="28"/>
      <c r="D123" s="24">
        <f>D124</f>
        <v>4486.2</v>
      </c>
      <c r="E123" s="71">
        <f>E124</f>
        <v>4486.2</v>
      </c>
      <c r="F123" s="24">
        <f t="shared" si="16"/>
        <v>100</v>
      </c>
      <c r="G123" s="24">
        <f t="shared" si="19"/>
        <v>15.603406000624137</v>
      </c>
      <c r="H123" s="24"/>
      <c r="I123" s="24"/>
      <c r="J123" s="45"/>
      <c r="K123" s="45"/>
      <c r="L123" s="45"/>
      <c r="M123" s="45"/>
      <c r="N123" s="45">
        <f t="shared" si="18"/>
        <v>70000</v>
      </c>
      <c r="O123" s="45">
        <f>O124</f>
        <v>65000</v>
      </c>
      <c r="P123" s="45">
        <f>P124</f>
        <v>5000</v>
      </c>
      <c r="Q123" s="28"/>
      <c r="R123" s="56"/>
      <c r="S123" s="56"/>
      <c r="T123" s="56"/>
      <c r="U123" s="28"/>
      <c r="V123" s="28"/>
      <c r="W123" s="28"/>
      <c r="X123" s="28"/>
      <c r="Y123" s="56"/>
      <c r="Z123" s="56"/>
    </row>
    <row r="124" spans="1:26" s="7" customFormat="1" ht="336" customHeight="1">
      <c r="A124" s="60" t="s">
        <v>757</v>
      </c>
      <c r="B124" s="28" t="s">
        <v>436</v>
      </c>
      <c r="C124" s="28" t="s">
        <v>603</v>
      </c>
      <c r="D124" s="28">
        <v>4486.2</v>
      </c>
      <c r="E124" s="72">
        <v>4486.2</v>
      </c>
      <c r="F124" s="28">
        <f t="shared" si="16"/>
        <v>100</v>
      </c>
      <c r="G124" s="28">
        <f t="shared" si="19"/>
        <v>15.603406000624137</v>
      </c>
      <c r="H124" s="28" t="s">
        <v>889</v>
      </c>
      <c r="I124" s="28" t="s">
        <v>762</v>
      </c>
      <c r="J124" s="56"/>
      <c r="K124" s="56"/>
      <c r="L124" s="56"/>
      <c r="M124" s="56"/>
      <c r="N124" s="56">
        <f t="shared" si="18"/>
        <v>70000</v>
      </c>
      <c r="O124" s="56">
        <v>65000</v>
      </c>
      <c r="P124" s="56">
        <v>5000</v>
      </c>
      <c r="Q124" s="28"/>
      <c r="R124" s="56"/>
      <c r="S124" s="56"/>
      <c r="T124" s="56"/>
      <c r="U124" s="28"/>
      <c r="V124" s="28"/>
      <c r="W124" s="28" t="s">
        <v>457</v>
      </c>
      <c r="X124" s="28" t="s">
        <v>458</v>
      </c>
      <c r="Y124" s="56">
        <v>75075</v>
      </c>
      <c r="Z124" s="56">
        <v>70000</v>
      </c>
    </row>
    <row r="125" spans="1:26" s="7" customFormat="1" ht="72.75" customHeight="1">
      <c r="A125" s="21" t="s">
        <v>765</v>
      </c>
      <c r="B125" s="28"/>
      <c r="C125" s="28"/>
      <c r="D125" s="24">
        <f>D126</f>
        <v>4110</v>
      </c>
      <c r="E125" s="24">
        <f>E126</f>
        <v>4110</v>
      </c>
      <c r="F125" s="24">
        <f t="shared" si="16"/>
        <v>100</v>
      </c>
      <c r="G125" s="24">
        <f t="shared" si="19"/>
        <v>15.626317790754257</v>
      </c>
      <c r="H125" s="24"/>
      <c r="I125" s="24"/>
      <c r="J125" s="45">
        <f>K125+L125</f>
        <v>17176.12</v>
      </c>
      <c r="K125" s="45">
        <f>K126</f>
        <v>14225.02</v>
      </c>
      <c r="L125" s="45">
        <f>L126</f>
        <v>2951.1</v>
      </c>
      <c r="M125" s="45"/>
      <c r="N125" s="45">
        <f t="shared" si="18"/>
        <v>47048.04612</v>
      </c>
      <c r="O125" s="45">
        <f>O127</f>
        <v>44999.14612</v>
      </c>
      <c r="P125" s="45">
        <f>P127</f>
        <v>2048.9</v>
      </c>
      <c r="Q125" s="28"/>
      <c r="R125" s="56"/>
      <c r="S125" s="56"/>
      <c r="T125" s="56"/>
      <c r="U125" s="28"/>
      <c r="V125" s="28"/>
      <c r="W125" s="28"/>
      <c r="X125" s="28"/>
      <c r="Y125" s="56"/>
      <c r="Z125" s="56"/>
    </row>
    <row r="126" spans="1:26" s="7" customFormat="1" ht="409.5" customHeight="1">
      <c r="A126" s="60" t="s">
        <v>766</v>
      </c>
      <c r="B126" s="115" t="s">
        <v>872</v>
      </c>
      <c r="C126" s="115" t="s">
        <v>602</v>
      </c>
      <c r="D126" s="28">
        <v>4110</v>
      </c>
      <c r="E126" s="28">
        <v>4110</v>
      </c>
      <c r="F126" s="28">
        <f t="shared" si="16"/>
        <v>100</v>
      </c>
      <c r="G126" s="28">
        <f t="shared" si="19"/>
        <v>4.179104622871046</v>
      </c>
      <c r="H126" s="28" t="s">
        <v>895</v>
      </c>
      <c r="I126" s="28" t="s">
        <v>430</v>
      </c>
      <c r="J126" s="56">
        <f>K126+L126</f>
        <v>17176.12</v>
      </c>
      <c r="K126" s="56">
        <v>14225.02</v>
      </c>
      <c r="L126" s="56">
        <v>2951.1</v>
      </c>
      <c r="M126" s="56"/>
      <c r="N126" s="56"/>
      <c r="O126" s="56"/>
      <c r="P126" s="56"/>
      <c r="Q126" s="28"/>
      <c r="R126" s="56"/>
      <c r="S126" s="56"/>
      <c r="T126" s="56"/>
      <c r="U126" s="28"/>
      <c r="V126" s="115" t="s">
        <v>298</v>
      </c>
      <c r="W126" s="115" t="s">
        <v>460</v>
      </c>
      <c r="X126" s="28" t="s">
        <v>459</v>
      </c>
      <c r="Y126" s="56">
        <v>22052.28</v>
      </c>
      <c r="Z126" s="56"/>
    </row>
    <row r="127" spans="1:26" s="7" customFormat="1" ht="264" customHeight="1">
      <c r="A127" s="60" t="s">
        <v>526</v>
      </c>
      <c r="B127" s="115"/>
      <c r="C127" s="115"/>
      <c r="D127" s="28">
        <v>4110</v>
      </c>
      <c r="E127" s="28">
        <v>4110</v>
      </c>
      <c r="F127" s="28">
        <f t="shared" si="16"/>
        <v>100</v>
      </c>
      <c r="G127" s="28">
        <f t="shared" si="19"/>
        <v>11.447213167883211</v>
      </c>
      <c r="H127" s="28" t="s">
        <v>889</v>
      </c>
      <c r="I127" s="28" t="s">
        <v>762</v>
      </c>
      <c r="J127" s="56"/>
      <c r="K127" s="56"/>
      <c r="L127" s="56"/>
      <c r="M127" s="56"/>
      <c r="N127" s="56">
        <f>O127+P127</f>
        <v>47048.04612</v>
      </c>
      <c r="O127" s="56">
        <v>44999.14612</v>
      </c>
      <c r="P127" s="56">
        <v>2048.9</v>
      </c>
      <c r="Q127" s="28"/>
      <c r="R127" s="56"/>
      <c r="S127" s="56"/>
      <c r="T127" s="56"/>
      <c r="U127" s="28"/>
      <c r="V127" s="115"/>
      <c r="W127" s="115"/>
      <c r="X127" s="28" t="s">
        <v>1</v>
      </c>
      <c r="Y127" s="56">
        <v>64075</v>
      </c>
      <c r="Z127" s="56">
        <f>N127</f>
        <v>47048.04612</v>
      </c>
    </row>
    <row r="128" spans="1:26" s="7" customFormat="1" ht="106.5" customHeight="1">
      <c r="A128" s="21" t="s">
        <v>876</v>
      </c>
      <c r="B128" s="28"/>
      <c r="C128" s="28"/>
      <c r="D128" s="24">
        <v>1883.1</v>
      </c>
      <c r="E128" s="24">
        <v>1883.1</v>
      </c>
      <c r="F128" s="24">
        <f t="shared" si="16"/>
        <v>100</v>
      </c>
      <c r="G128" s="24">
        <f aca="true" t="shared" si="20" ref="G128:G154">(J128+N128)/E128</f>
        <v>14.749604375763369</v>
      </c>
      <c r="H128" s="24"/>
      <c r="I128" s="24"/>
      <c r="J128" s="45">
        <f aca="true" t="shared" si="21" ref="J128:J138">K128+L128</f>
        <v>27774.98</v>
      </c>
      <c r="K128" s="45">
        <f>K129</f>
        <v>25774.98</v>
      </c>
      <c r="L128" s="45">
        <f>L129</f>
        <v>2000</v>
      </c>
      <c r="M128" s="56"/>
      <c r="N128" s="56"/>
      <c r="O128" s="56"/>
      <c r="P128" s="56"/>
      <c r="Q128" s="28"/>
      <c r="R128" s="56"/>
      <c r="S128" s="56"/>
      <c r="T128" s="56"/>
      <c r="U128" s="28"/>
      <c r="V128" s="28"/>
      <c r="W128" s="28"/>
      <c r="X128" s="28"/>
      <c r="Y128" s="56"/>
      <c r="Z128" s="56"/>
    </row>
    <row r="129" spans="1:26" s="7" customFormat="1" ht="277.5" customHeight="1">
      <c r="A129" s="60" t="s">
        <v>599</v>
      </c>
      <c r="B129" s="28" t="s">
        <v>10</v>
      </c>
      <c r="C129" s="28" t="s">
        <v>600</v>
      </c>
      <c r="D129" s="28">
        <v>1883.1</v>
      </c>
      <c r="E129" s="28">
        <v>1883.1</v>
      </c>
      <c r="F129" s="28">
        <f t="shared" si="16"/>
        <v>100</v>
      </c>
      <c r="G129" s="28">
        <f t="shared" si="20"/>
        <v>14.749604375763369</v>
      </c>
      <c r="H129" s="28" t="s">
        <v>885</v>
      </c>
      <c r="I129" s="28" t="s">
        <v>430</v>
      </c>
      <c r="J129" s="56">
        <f t="shared" si="21"/>
        <v>27774.98</v>
      </c>
      <c r="K129" s="56">
        <v>25774.98</v>
      </c>
      <c r="L129" s="56">
        <v>2000</v>
      </c>
      <c r="M129" s="56"/>
      <c r="N129" s="56"/>
      <c r="O129" s="56"/>
      <c r="P129" s="56"/>
      <c r="Q129" s="28"/>
      <c r="R129" s="56"/>
      <c r="S129" s="56"/>
      <c r="T129" s="56"/>
      <c r="U129" s="28"/>
      <c r="V129" s="28" t="s">
        <v>592</v>
      </c>
      <c r="W129" s="28" t="s">
        <v>503</v>
      </c>
      <c r="X129" s="28" t="s">
        <v>527</v>
      </c>
      <c r="Y129" s="56">
        <v>31089.54</v>
      </c>
      <c r="Z129" s="56"/>
    </row>
    <row r="130" spans="1:26" s="32" customFormat="1" ht="90" customHeight="1">
      <c r="A130" s="21" t="s">
        <v>767</v>
      </c>
      <c r="B130" s="28" t="s">
        <v>877</v>
      </c>
      <c r="C130" s="28"/>
      <c r="D130" s="24">
        <f>D131+D132</f>
        <v>5362</v>
      </c>
      <c r="E130" s="24">
        <f>E131+E132</f>
        <v>4220</v>
      </c>
      <c r="F130" s="24">
        <f t="shared" si="16"/>
        <v>78.70197687430064</v>
      </c>
      <c r="G130" s="24">
        <f>(J130+N130+R130)/E130</f>
        <v>10.945983289099527</v>
      </c>
      <c r="H130" s="24"/>
      <c r="I130" s="24"/>
      <c r="J130" s="45">
        <f t="shared" si="21"/>
        <v>26050.84948</v>
      </c>
      <c r="K130" s="45">
        <f>K131+K132</f>
        <v>25923.84948</v>
      </c>
      <c r="L130" s="45">
        <f>L131</f>
        <v>127</v>
      </c>
      <c r="M130" s="45"/>
      <c r="N130" s="45">
        <f>O130+P130</f>
        <v>141.2</v>
      </c>
      <c r="O130" s="45">
        <f>O131+O132</f>
        <v>141.2</v>
      </c>
      <c r="P130" s="45"/>
      <c r="Q130" s="24"/>
      <c r="R130" s="45">
        <v>20000</v>
      </c>
      <c r="S130" s="45">
        <v>20000</v>
      </c>
      <c r="T130" s="56"/>
      <c r="U130" s="28"/>
      <c r="V130" s="28"/>
      <c r="W130" s="28"/>
      <c r="X130" s="28"/>
      <c r="Y130" s="56"/>
      <c r="Z130" s="56"/>
    </row>
    <row r="131" spans="1:26" s="102" customFormat="1" ht="409.5" customHeight="1">
      <c r="A131" s="60" t="s">
        <v>423</v>
      </c>
      <c r="B131" s="28" t="s">
        <v>629</v>
      </c>
      <c r="C131" s="28" t="s">
        <v>528</v>
      </c>
      <c r="D131" s="28">
        <v>2837</v>
      </c>
      <c r="E131" s="28">
        <v>2837</v>
      </c>
      <c r="F131" s="28">
        <f t="shared" si="16"/>
        <v>100</v>
      </c>
      <c r="G131" s="28">
        <f>(J131+N131+R131)/E131</f>
        <v>12.221858301022205</v>
      </c>
      <c r="H131" s="28" t="s">
        <v>886</v>
      </c>
      <c r="I131" s="28" t="s">
        <v>433</v>
      </c>
      <c r="J131" s="56">
        <f t="shared" si="21"/>
        <v>16587.612</v>
      </c>
      <c r="K131" s="56">
        <v>16460.612</v>
      </c>
      <c r="L131" s="56">
        <v>127</v>
      </c>
      <c r="M131" s="56"/>
      <c r="N131" s="56">
        <f>O131+P131</f>
        <v>141.2</v>
      </c>
      <c r="O131" s="56">
        <v>141.2</v>
      </c>
      <c r="P131" s="56"/>
      <c r="Q131" s="28"/>
      <c r="R131" s="56">
        <f>S131</f>
        <v>17944.6</v>
      </c>
      <c r="S131" s="56">
        <v>17944.6</v>
      </c>
      <c r="T131" s="56"/>
      <c r="U131" s="28"/>
      <c r="V131" s="28" t="s">
        <v>540</v>
      </c>
      <c r="W131" s="28" t="s">
        <v>2</v>
      </c>
      <c r="X131" s="28" t="s">
        <v>831</v>
      </c>
      <c r="Y131" s="56">
        <v>36461.1</v>
      </c>
      <c r="Z131" s="56">
        <f>N131</f>
        <v>141.2</v>
      </c>
    </row>
    <row r="132" spans="1:26" s="100" customFormat="1" ht="344.25" customHeight="1">
      <c r="A132" s="60" t="s">
        <v>405</v>
      </c>
      <c r="B132" s="28" t="s">
        <v>634</v>
      </c>
      <c r="C132" s="28" t="s">
        <v>605</v>
      </c>
      <c r="D132" s="28">
        <v>2525</v>
      </c>
      <c r="E132" s="28">
        <v>1383</v>
      </c>
      <c r="F132" s="28">
        <f t="shared" si="16"/>
        <v>54.772277227722775</v>
      </c>
      <c r="G132" s="28">
        <f t="shared" si="20"/>
        <v>6.842543369486624</v>
      </c>
      <c r="H132" s="28" t="s">
        <v>886</v>
      </c>
      <c r="I132" s="28" t="s">
        <v>433</v>
      </c>
      <c r="J132" s="56">
        <f t="shared" si="21"/>
        <v>9463.23748</v>
      </c>
      <c r="K132" s="56">
        <v>9463.23748</v>
      </c>
      <c r="L132" s="56"/>
      <c r="M132" s="56"/>
      <c r="N132" s="56"/>
      <c r="O132" s="56"/>
      <c r="P132" s="56"/>
      <c r="Q132" s="28"/>
      <c r="R132" s="56">
        <f>S132</f>
        <v>1200.2</v>
      </c>
      <c r="S132" s="56">
        <v>1200.2</v>
      </c>
      <c r="T132" s="56"/>
      <c r="U132" s="28"/>
      <c r="V132" s="28" t="s">
        <v>222</v>
      </c>
      <c r="W132" s="28" t="s">
        <v>462</v>
      </c>
      <c r="X132" s="28" t="s">
        <v>832</v>
      </c>
      <c r="Y132" s="56">
        <v>11265.2</v>
      </c>
      <c r="Z132" s="56"/>
    </row>
    <row r="133" spans="1:26" s="33" customFormat="1" ht="184.5" customHeight="1">
      <c r="A133" s="60" t="s">
        <v>404</v>
      </c>
      <c r="B133" s="28" t="s">
        <v>877</v>
      </c>
      <c r="C133" s="28" t="s">
        <v>403</v>
      </c>
      <c r="D133" s="28">
        <v>288</v>
      </c>
      <c r="E133" s="28">
        <v>144</v>
      </c>
      <c r="F133" s="28">
        <v>50</v>
      </c>
      <c r="G133" s="28">
        <v>5.97</v>
      </c>
      <c r="H133" s="28" t="s">
        <v>896</v>
      </c>
      <c r="I133" s="28" t="s">
        <v>432</v>
      </c>
      <c r="J133" s="56"/>
      <c r="K133" s="56"/>
      <c r="L133" s="56"/>
      <c r="M133" s="56"/>
      <c r="N133" s="56"/>
      <c r="O133" s="56"/>
      <c r="P133" s="56"/>
      <c r="Q133" s="28"/>
      <c r="R133" s="56">
        <v>855.2</v>
      </c>
      <c r="S133" s="56">
        <v>855.2</v>
      </c>
      <c r="T133" s="56"/>
      <c r="U133" s="28"/>
      <c r="V133" s="28" t="s">
        <v>464</v>
      </c>
      <c r="W133" s="28" t="s">
        <v>463</v>
      </c>
      <c r="X133" s="28" t="s">
        <v>429</v>
      </c>
      <c r="Y133" s="56">
        <v>859.5</v>
      </c>
      <c r="Z133" s="56"/>
    </row>
    <row r="134" spans="1:26" s="32" customFormat="1" ht="145.5" customHeight="1">
      <c r="A134" s="21" t="s">
        <v>768</v>
      </c>
      <c r="B134" s="28" t="s">
        <v>717</v>
      </c>
      <c r="C134" s="28"/>
      <c r="D134" s="24">
        <f>D135</f>
        <v>9033.7</v>
      </c>
      <c r="E134" s="24">
        <f>E135</f>
        <v>5451.7</v>
      </c>
      <c r="F134" s="24">
        <f t="shared" si="16"/>
        <v>60.34847294021275</v>
      </c>
      <c r="G134" s="24">
        <f>(J134+N134+R134)/E134</f>
        <v>8.01583546233285</v>
      </c>
      <c r="H134" s="24"/>
      <c r="I134" s="24"/>
      <c r="J134" s="45">
        <f t="shared" si="21"/>
        <v>31040.63019</v>
      </c>
      <c r="K134" s="45">
        <f>K135</f>
        <v>30172.73019</v>
      </c>
      <c r="L134" s="45">
        <f>L135</f>
        <v>867.9</v>
      </c>
      <c r="M134" s="45"/>
      <c r="N134" s="45">
        <f aca="true" t="shared" si="22" ref="N134:N141">O134+P134</f>
        <v>9414.1</v>
      </c>
      <c r="O134" s="45">
        <f>O135</f>
        <v>7914.1</v>
      </c>
      <c r="P134" s="45">
        <f>P135</f>
        <v>1500</v>
      </c>
      <c r="Q134" s="24"/>
      <c r="R134" s="45">
        <f>S134+T134</f>
        <v>3245.2</v>
      </c>
      <c r="S134" s="45">
        <f>S135</f>
        <v>3245.2</v>
      </c>
      <c r="T134" s="56"/>
      <c r="U134" s="28"/>
      <c r="V134" s="28"/>
      <c r="W134" s="28"/>
      <c r="X134" s="28"/>
      <c r="Y134" s="56"/>
      <c r="Z134" s="56"/>
    </row>
    <row r="135" spans="1:26" s="102" customFormat="1" ht="409.5" customHeight="1">
      <c r="A135" s="60" t="s">
        <v>428</v>
      </c>
      <c r="B135" s="28" t="s">
        <v>717</v>
      </c>
      <c r="C135" s="28" t="s">
        <v>7</v>
      </c>
      <c r="D135" s="28">
        <v>9033.7</v>
      </c>
      <c r="E135" s="28">
        <v>5451.7</v>
      </c>
      <c r="F135" s="28">
        <f t="shared" si="16"/>
        <v>60.34847294021275</v>
      </c>
      <c r="G135" s="28">
        <f>(J135+N135+R135)/E135</f>
        <v>8.01583546233285</v>
      </c>
      <c r="H135" s="28" t="s">
        <v>886</v>
      </c>
      <c r="I135" s="28" t="s">
        <v>433</v>
      </c>
      <c r="J135" s="56">
        <f t="shared" si="21"/>
        <v>31040.63019</v>
      </c>
      <c r="K135" s="56">
        <v>30172.73019</v>
      </c>
      <c r="L135" s="56">
        <v>867.9</v>
      </c>
      <c r="M135" s="56"/>
      <c r="N135" s="56">
        <f t="shared" si="22"/>
        <v>9414.1</v>
      </c>
      <c r="O135" s="56">
        <v>7914.1</v>
      </c>
      <c r="P135" s="56">
        <v>1500</v>
      </c>
      <c r="Q135" s="28"/>
      <c r="R135" s="56">
        <f>S135</f>
        <v>3245.2</v>
      </c>
      <c r="S135" s="56">
        <v>3245.2</v>
      </c>
      <c r="T135" s="56"/>
      <c r="U135" s="28"/>
      <c r="V135" s="28" t="s">
        <v>593</v>
      </c>
      <c r="W135" s="28" t="s">
        <v>465</v>
      </c>
      <c r="X135" s="28" t="s">
        <v>833</v>
      </c>
      <c r="Y135" s="56">
        <v>44099.8</v>
      </c>
      <c r="Z135" s="56">
        <v>9297.3</v>
      </c>
    </row>
    <row r="136" spans="1:26" s="7" customFormat="1" ht="143.25" customHeight="1">
      <c r="A136" s="21" t="s">
        <v>878</v>
      </c>
      <c r="B136" s="28" t="s">
        <v>720</v>
      </c>
      <c r="C136" s="28"/>
      <c r="D136" s="24">
        <v>4452</v>
      </c>
      <c r="E136" s="24">
        <v>2226</v>
      </c>
      <c r="F136" s="24">
        <f t="shared" si="16"/>
        <v>50</v>
      </c>
      <c r="G136" s="24">
        <f t="shared" si="20"/>
        <v>10.89335583108715</v>
      </c>
      <c r="H136" s="24"/>
      <c r="I136" s="24"/>
      <c r="J136" s="45">
        <f t="shared" si="21"/>
        <v>9708.61008</v>
      </c>
      <c r="K136" s="45">
        <f>K137</f>
        <v>9708.61008</v>
      </c>
      <c r="L136" s="45"/>
      <c r="M136" s="45"/>
      <c r="N136" s="45">
        <f t="shared" si="22"/>
        <v>14540</v>
      </c>
      <c r="O136" s="45">
        <f>O137</f>
        <v>14540</v>
      </c>
      <c r="P136" s="56"/>
      <c r="Q136" s="28"/>
      <c r="R136" s="56"/>
      <c r="S136" s="56"/>
      <c r="T136" s="56"/>
      <c r="U136" s="28"/>
      <c r="V136" s="28"/>
      <c r="W136" s="28"/>
      <c r="X136" s="28"/>
      <c r="Y136" s="56"/>
      <c r="Z136" s="56"/>
    </row>
    <row r="137" spans="1:26" s="7" customFormat="1" ht="301.5" customHeight="1">
      <c r="A137" s="60" t="s">
        <v>879</v>
      </c>
      <c r="B137" s="28" t="s">
        <v>720</v>
      </c>
      <c r="C137" s="28" t="s">
        <v>636</v>
      </c>
      <c r="D137" s="28">
        <v>4452</v>
      </c>
      <c r="E137" s="28">
        <v>2226</v>
      </c>
      <c r="F137" s="28">
        <f t="shared" si="16"/>
        <v>50</v>
      </c>
      <c r="G137" s="28">
        <f t="shared" si="20"/>
        <v>10.89335583108715</v>
      </c>
      <c r="H137" s="28" t="s">
        <v>886</v>
      </c>
      <c r="I137" s="28" t="s">
        <v>762</v>
      </c>
      <c r="J137" s="56">
        <f t="shared" si="21"/>
        <v>9708.61008</v>
      </c>
      <c r="K137" s="56">
        <v>9708.61008</v>
      </c>
      <c r="L137" s="56"/>
      <c r="M137" s="56"/>
      <c r="N137" s="56">
        <f t="shared" si="22"/>
        <v>14540</v>
      </c>
      <c r="O137" s="56">
        <v>14540</v>
      </c>
      <c r="P137" s="56"/>
      <c r="Q137" s="28"/>
      <c r="R137" s="56"/>
      <c r="S137" s="56"/>
      <c r="T137" s="56"/>
      <c r="U137" s="28"/>
      <c r="V137" s="73" t="s">
        <v>223</v>
      </c>
      <c r="W137" s="28" t="s">
        <v>316</v>
      </c>
      <c r="X137" s="28" t="s">
        <v>834</v>
      </c>
      <c r="Y137" s="56">
        <v>28426</v>
      </c>
      <c r="Z137" s="56">
        <v>15321.4</v>
      </c>
    </row>
    <row r="138" spans="1:26" s="7" customFormat="1" ht="100.5" customHeight="1">
      <c r="A138" s="21" t="s">
        <v>769</v>
      </c>
      <c r="B138" s="28" t="s">
        <v>8</v>
      </c>
      <c r="C138" s="28"/>
      <c r="D138" s="24">
        <f>D139+D140+D141+D142+D143</f>
        <v>7430</v>
      </c>
      <c r="E138" s="24">
        <f>E139+E140+E141+E142+E143</f>
        <v>5284</v>
      </c>
      <c r="F138" s="24">
        <f t="shared" si="16"/>
        <v>71.1170928667564</v>
      </c>
      <c r="G138" s="24">
        <f t="shared" si="20"/>
        <v>6.035238455715367</v>
      </c>
      <c r="H138" s="24"/>
      <c r="I138" s="24"/>
      <c r="J138" s="45">
        <f t="shared" si="21"/>
        <v>6744.3</v>
      </c>
      <c r="K138" s="45">
        <f>K142</f>
        <v>6744.3</v>
      </c>
      <c r="L138" s="45"/>
      <c r="M138" s="45"/>
      <c r="N138" s="45">
        <f t="shared" si="22"/>
        <v>25145.9</v>
      </c>
      <c r="O138" s="45">
        <f>O139+O140+O141+O142+O143</f>
        <v>25145.9</v>
      </c>
      <c r="P138" s="56"/>
      <c r="Q138" s="28"/>
      <c r="R138" s="56"/>
      <c r="S138" s="56"/>
      <c r="T138" s="56"/>
      <c r="U138" s="28"/>
      <c r="V138" s="28"/>
      <c r="W138" s="28"/>
      <c r="X138" s="28"/>
      <c r="Y138" s="56"/>
      <c r="Z138" s="56"/>
    </row>
    <row r="139" spans="1:26" s="7" customFormat="1" ht="145.5" customHeight="1">
      <c r="A139" s="60" t="s">
        <v>519</v>
      </c>
      <c r="B139" s="28" t="s">
        <v>9</v>
      </c>
      <c r="C139" s="28" t="s">
        <v>138</v>
      </c>
      <c r="D139" s="28">
        <v>3150</v>
      </c>
      <c r="E139" s="28">
        <v>2133</v>
      </c>
      <c r="F139" s="28">
        <f t="shared" si="16"/>
        <v>67.71428571428572</v>
      </c>
      <c r="G139" s="28">
        <f t="shared" si="20"/>
        <v>7.032348804500703</v>
      </c>
      <c r="H139" s="28" t="s">
        <v>889</v>
      </c>
      <c r="I139" s="28" t="s">
        <v>762</v>
      </c>
      <c r="J139" s="56"/>
      <c r="K139" s="56"/>
      <c r="L139" s="56"/>
      <c r="M139" s="56"/>
      <c r="N139" s="56">
        <f t="shared" si="22"/>
        <v>15000</v>
      </c>
      <c r="O139" s="56">
        <v>15000</v>
      </c>
      <c r="P139" s="56"/>
      <c r="Q139" s="28"/>
      <c r="R139" s="56"/>
      <c r="S139" s="56"/>
      <c r="T139" s="56"/>
      <c r="U139" s="28"/>
      <c r="V139" s="28"/>
      <c r="W139" s="115" t="s">
        <v>835</v>
      </c>
      <c r="X139" s="28" t="s">
        <v>466</v>
      </c>
      <c r="Y139" s="56">
        <v>17357.6</v>
      </c>
      <c r="Z139" s="56">
        <f>N139</f>
        <v>15000</v>
      </c>
    </row>
    <row r="140" spans="1:26" s="7" customFormat="1" ht="117.75" customHeight="1">
      <c r="A140" s="60" t="s">
        <v>613</v>
      </c>
      <c r="B140" s="28"/>
      <c r="C140" s="28"/>
      <c r="D140" s="28">
        <v>1946</v>
      </c>
      <c r="E140" s="28">
        <v>817</v>
      </c>
      <c r="F140" s="28">
        <f t="shared" si="16"/>
        <v>41.98355601233299</v>
      </c>
      <c r="G140" s="28">
        <f t="shared" si="20"/>
        <v>6.119951040391677</v>
      </c>
      <c r="H140" s="28" t="s">
        <v>889</v>
      </c>
      <c r="I140" s="28" t="s">
        <v>762</v>
      </c>
      <c r="J140" s="56"/>
      <c r="K140" s="56"/>
      <c r="L140" s="56"/>
      <c r="M140" s="56"/>
      <c r="N140" s="56">
        <f t="shared" si="22"/>
        <v>5000</v>
      </c>
      <c r="O140" s="56">
        <v>5000</v>
      </c>
      <c r="P140" s="56"/>
      <c r="Q140" s="28"/>
      <c r="R140" s="56"/>
      <c r="S140" s="56"/>
      <c r="T140" s="56"/>
      <c r="U140" s="28"/>
      <c r="V140" s="28"/>
      <c r="W140" s="115"/>
      <c r="X140" s="28" t="s">
        <v>467</v>
      </c>
      <c r="Y140" s="56">
        <v>5281</v>
      </c>
      <c r="Z140" s="56">
        <f>N140</f>
        <v>5000</v>
      </c>
    </row>
    <row r="141" spans="1:26" s="7" customFormat="1" ht="122.25" customHeight="1">
      <c r="A141" s="60" t="s">
        <v>787</v>
      </c>
      <c r="B141" s="28" t="s">
        <v>9</v>
      </c>
      <c r="C141" s="28" t="s">
        <v>139</v>
      </c>
      <c r="D141" s="28">
        <v>1050</v>
      </c>
      <c r="E141" s="28">
        <v>1050</v>
      </c>
      <c r="F141" s="28">
        <f t="shared" si="16"/>
        <v>100</v>
      </c>
      <c r="G141" s="28">
        <f t="shared" si="20"/>
        <v>4.761904761904762</v>
      </c>
      <c r="H141" s="28" t="s">
        <v>889</v>
      </c>
      <c r="I141" s="28" t="s">
        <v>762</v>
      </c>
      <c r="J141" s="56"/>
      <c r="K141" s="56"/>
      <c r="L141" s="56"/>
      <c r="M141" s="56"/>
      <c r="N141" s="56">
        <f t="shared" si="22"/>
        <v>5000</v>
      </c>
      <c r="O141" s="56">
        <v>5000</v>
      </c>
      <c r="P141" s="56"/>
      <c r="Q141" s="28"/>
      <c r="R141" s="56"/>
      <c r="S141" s="56"/>
      <c r="T141" s="56"/>
      <c r="U141" s="28"/>
      <c r="V141" s="28"/>
      <c r="W141" s="115"/>
      <c r="X141" s="28" t="s">
        <v>468</v>
      </c>
      <c r="Y141" s="56">
        <v>5071.5</v>
      </c>
      <c r="Z141" s="56">
        <f>N141</f>
        <v>5000</v>
      </c>
    </row>
    <row r="142" spans="1:26" s="7" customFormat="1" ht="204" customHeight="1">
      <c r="A142" s="60" t="s">
        <v>610</v>
      </c>
      <c r="B142" s="28" t="s">
        <v>10</v>
      </c>
      <c r="C142" s="28" t="s">
        <v>637</v>
      </c>
      <c r="D142" s="28">
        <v>975</v>
      </c>
      <c r="E142" s="28">
        <v>975</v>
      </c>
      <c r="F142" s="28">
        <f t="shared" si="16"/>
        <v>100</v>
      </c>
      <c r="G142" s="28">
        <f t="shared" si="20"/>
        <v>6.91723076923077</v>
      </c>
      <c r="H142" s="28" t="s">
        <v>886</v>
      </c>
      <c r="I142" s="28" t="s">
        <v>430</v>
      </c>
      <c r="J142" s="56">
        <f>K142</f>
        <v>6744.3</v>
      </c>
      <c r="K142" s="56">
        <v>6744.3</v>
      </c>
      <c r="L142" s="56"/>
      <c r="M142" s="56"/>
      <c r="N142" s="56"/>
      <c r="O142" s="56"/>
      <c r="P142" s="56"/>
      <c r="Q142" s="28"/>
      <c r="R142" s="56"/>
      <c r="S142" s="56"/>
      <c r="T142" s="56"/>
      <c r="U142" s="28"/>
      <c r="V142" s="28" t="s">
        <v>131</v>
      </c>
      <c r="W142" s="115"/>
      <c r="X142" s="28" t="s">
        <v>583</v>
      </c>
      <c r="Y142" s="56">
        <v>9402.65</v>
      </c>
      <c r="Z142" s="56"/>
    </row>
    <row r="143" spans="1:26" s="7" customFormat="1" ht="131.25" customHeight="1">
      <c r="A143" s="60" t="s">
        <v>522</v>
      </c>
      <c r="B143" s="28" t="s">
        <v>634</v>
      </c>
      <c r="C143" s="28" t="s">
        <v>601</v>
      </c>
      <c r="D143" s="28">
        <v>309</v>
      </c>
      <c r="E143" s="28">
        <v>309</v>
      </c>
      <c r="F143" s="28">
        <f>(E143/D143)*100</f>
        <v>100</v>
      </c>
      <c r="G143" s="28">
        <f>(J143+N143)/E143</f>
        <v>0.472168284789644</v>
      </c>
      <c r="H143" s="28" t="s">
        <v>897</v>
      </c>
      <c r="I143" s="28" t="s">
        <v>762</v>
      </c>
      <c r="J143" s="56"/>
      <c r="K143" s="56"/>
      <c r="L143" s="56"/>
      <c r="M143" s="56"/>
      <c r="N143" s="56">
        <f>O143</f>
        <v>145.9</v>
      </c>
      <c r="O143" s="56">
        <v>145.9</v>
      </c>
      <c r="P143" s="56"/>
      <c r="Q143" s="28"/>
      <c r="R143" s="56"/>
      <c r="S143" s="56"/>
      <c r="T143" s="56"/>
      <c r="U143" s="28"/>
      <c r="V143" s="28"/>
      <c r="W143" s="28" t="s">
        <v>311</v>
      </c>
      <c r="X143" s="28" t="s">
        <v>469</v>
      </c>
      <c r="Y143" s="56">
        <v>208.7</v>
      </c>
      <c r="Z143" s="56">
        <v>146.2</v>
      </c>
    </row>
    <row r="144" spans="1:26" s="7" customFormat="1" ht="120.75" customHeight="1">
      <c r="A144" s="21" t="s">
        <v>770</v>
      </c>
      <c r="B144" s="28"/>
      <c r="C144" s="24" t="s">
        <v>637</v>
      </c>
      <c r="D144" s="24">
        <f>D145</f>
        <v>415</v>
      </c>
      <c r="E144" s="24">
        <f>E145</f>
        <v>415</v>
      </c>
      <c r="F144" s="24">
        <f t="shared" si="16"/>
        <v>100</v>
      </c>
      <c r="G144" s="24">
        <f t="shared" si="20"/>
        <v>11.695931903614458</v>
      </c>
      <c r="H144" s="24"/>
      <c r="I144" s="24"/>
      <c r="J144" s="45">
        <f>K144+L144</f>
        <v>4853.81174</v>
      </c>
      <c r="K144" s="45">
        <f>K145</f>
        <v>4853.81174</v>
      </c>
      <c r="L144" s="56"/>
      <c r="M144" s="56"/>
      <c r="N144" s="56"/>
      <c r="O144" s="56"/>
      <c r="P144" s="56"/>
      <c r="Q144" s="28"/>
      <c r="R144" s="56"/>
      <c r="S144" s="56"/>
      <c r="T144" s="56"/>
      <c r="U144" s="28"/>
      <c r="V144" s="28"/>
      <c r="W144" s="28"/>
      <c r="X144" s="28"/>
      <c r="Y144" s="56"/>
      <c r="Z144" s="56"/>
    </row>
    <row r="145" spans="1:26" s="7" customFormat="1" ht="225" customHeight="1">
      <c r="A145" s="60" t="s">
        <v>133</v>
      </c>
      <c r="B145" s="28" t="s">
        <v>634</v>
      </c>
      <c r="C145" s="28" t="s">
        <v>637</v>
      </c>
      <c r="D145" s="28">
        <v>415</v>
      </c>
      <c r="E145" s="28">
        <v>415</v>
      </c>
      <c r="F145" s="28">
        <f t="shared" si="16"/>
        <v>100</v>
      </c>
      <c r="G145" s="28">
        <f>(J145)/E145</f>
        <v>11.695931903614458</v>
      </c>
      <c r="H145" s="28" t="s">
        <v>885</v>
      </c>
      <c r="I145" s="28" t="s">
        <v>430</v>
      </c>
      <c r="J145" s="56">
        <f>K145+L145</f>
        <v>4853.81174</v>
      </c>
      <c r="K145" s="56">
        <v>4853.81174</v>
      </c>
      <c r="L145" s="56"/>
      <c r="M145" s="56"/>
      <c r="N145" s="74"/>
      <c r="O145" s="74"/>
      <c r="P145" s="56"/>
      <c r="Q145" s="28"/>
      <c r="R145" s="74"/>
      <c r="S145" s="74"/>
      <c r="T145" s="56"/>
      <c r="U145" s="28"/>
      <c r="V145" s="28" t="s">
        <v>584</v>
      </c>
      <c r="W145" s="28" t="s">
        <v>299</v>
      </c>
      <c r="X145" s="28" t="s">
        <v>585</v>
      </c>
      <c r="Y145" s="56">
        <v>6132.1</v>
      </c>
      <c r="Z145" s="56"/>
    </row>
    <row r="146" spans="1:26" s="7" customFormat="1" ht="125.25" customHeight="1">
      <c r="A146" s="21" t="s">
        <v>771</v>
      </c>
      <c r="B146" s="28" t="s">
        <v>9</v>
      </c>
      <c r="C146" s="24" t="s">
        <v>140</v>
      </c>
      <c r="D146" s="24">
        <f>D147</f>
        <v>11748.4</v>
      </c>
      <c r="E146" s="24">
        <f>E147</f>
        <v>8012</v>
      </c>
      <c r="F146" s="24">
        <f t="shared" si="16"/>
        <v>68.19652037724286</v>
      </c>
      <c r="G146" s="24">
        <f t="shared" si="20"/>
        <v>9.500981171992013</v>
      </c>
      <c r="H146" s="24"/>
      <c r="I146" s="24"/>
      <c r="J146" s="45">
        <f aca="true" t="shared" si="23" ref="J146:J151">K146+L146</f>
        <v>46243.861150000004</v>
      </c>
      <c r="K146" s="45">
        <f>K147</f>
        <v>44041.77161</v>
      </c>
      <c r="L146" s="45">
        <f>L147</f>
        <v>2202.08954</v>
      </c>
      <c r="M146" s="45"/>
      <c r="N146" s="45">
        <f aca="true" t="shared" si="24" ref="N146:N152">O146+P146</f>
        <v>29878</v>
      </c>
      <c r="O146" s="45">
        <f>O147</f>
        <v>26856</v>
      </c>
      <c r="P146" s="45">
        <v>3022</v>
      </c>
      <c r="Q146" s="28"/>
      <c r="R146" s="56"/>
      <c r="S146" s="56"/>
      <c r="T146" s="56"/>
      <c r="U146" s="28"/>
      <c r="V146" s="28"/>
      <c r="W146" s="28"/>
      <c r="X146" s="28"/>
      <c r="Y146" s="56"/>
      <c r="Z146" s="56"/>
    </row>
    <row r="147" spans="1:26" s="7" customFormat="1" ht="409.5" customHeight="1">
      <c r="A147" s="106" t="s">
        <v>743</v>
      </c>
      <c r="B147" s="28" t="s">
        <v>9</v>
      </c>
      <c r="C147" s="28" t="s">
        <v>140</v>
      </c>
      <c r="D147" s="28">
        <v>11748.4</v>
      </c>
      <c r="E147" s="28">
        <v>8012</v>
      </c>
      <c r="F147" s="28">
        <f t="shared" si="16"/>
        <v>68.19652037724286</v>
      </c>
      <c r="G147" s="28">
        <f t="shared" si="20"/>
        <v>9.500981171992013</v>
      </c>
      <c r="H147" s="28" t="s">
        <v>885</v>
      </c>
      <c r="I147" s="28" t="s">
        <v>762</v>
      </c>
      <c r="J147" s="56">
        <f t="shared" si="23"/>
        <v>46243.861150000004</v>
      </c>
      <c r="K147" s="56">
        <v>44041.77161</v>
      </c>
      <c r="L147" s="56">
        <v>2202.08954</v>
      </c>
      <c r="M147" s="56"/>
      <c r="N147" s="56">
        <f t="shared" si="24"/>
        <v>29878</v>
      </c>
      <c r="O147" s="56">
        <v>26856</v>
      </c>
      <c r="P147" s="56">
        <v>3022</v>
      </c>
      <c r="Q147" s="28"/>
      <c r="R147" s="56"/>
      <c r="S147" s="56"/>
      <c r="T147" s="56"/>
      <c r="U147" s="28"/>
      <c r="V147" s="28" t="s">
        <v>586</v>
      </c>
      <c r="W147" s="28" t="s">
        <v>470</v>
      </c>
      <c r="X147" s="28" t="s">
        <v>471</v>
      </c>
      <c r="Y147" s="56">
        <v>76473.9</v>
      </c>
      <c r="Z147" s="56">
        <v>27980.2</v>
      </c>
    </row>
    <row r="148" spans="1:26" s="7" customFormat="1" ht="115.5" customHeight="1">
      <c r="A148" s="21" t="s">
        <v>880</v>
      </c>
      <c r="B148" s="28" t="s">
        <v>720</v>
      </c>
      <c r="C148" s="24" t="s">
        <v>141</v>
      </c>
      <c r="D148" s="24">
        <f>D149</f>
        <v>8291</v>
      </c>
      <c r="E148" s="24">
        <f>E149</f>
        <v>3070</v>
      </c>
      <c r="F148" s="24">
        <f t="shared" si="16"/>
        <v>37.02810276203112</v>
      </c>
      <c r="G148" s="24">
        <f t="shared" si="20"/>
        <v>13.49241635504886</v>
      </c>
      <c r="H148" s="24"/>
      <c r="I148" s="24"/>
      <c r="J148" s="45">
        <f t="shared" si="23"/>
        <v>11921.71821</v>
      </c>
      <c r="K148" s="45">
        <f>K149</f>
        <v>11421.71821</v>
      </c>
      <c r="L148" s="45">
        <f>L149</f>
        <v>500</v>
      </c>
      <c r="M148" s="45"/>
      <c r="N148" s="45">
        <f t="shared" si="24"/>
        <v>29500</v>
      </c>
      <c r="O148" s="45">
        <v>29500</v>
      </c>
      <c r="P148" s="56"/>
      <c r="Q148" s="28"/>
      <c r="R148" s="56"/>
      <c r="S148" s="56"/>
      <c r="T148" s="56"/>
      <c r="U148" s="28"/>
      <c r="V148" s="28"/>
      <c r="W148" s="28"/>
      <c r="X148" s="28"/>
      <c r="Y148" s="56"/>
      <c r="Z148" s="56"/>
    </row>
    <row r="149" spans="1:26" s="7" customFormat="1" ht="231" customHeight="1">
      <c r="A149" s="60" t="s">
        <v>241</v>
      </c>
      <c r="B149" s="28" t="s">
        <v>720</v>
      </c>
      <c r="C149" s="28" t="s">
        <v>141</v>
      </c>
      <c r="D149" s="28">
        <v>8291</v>
      </c>
      <c r="E149" s="28">
        <v>3070</v>
      </c>
      <c r="F149" s="28">
        <f t="shared" si="16"/>
        <v>37.02810276203112</v>
      </c>
      <c r="G149" s="28">
        <f t="shared" si="20"/>
        <v>13.49241635504886</v>
      </c>
      <c r="H149" s="28" t="s">
        <v>885</v>
      </c>
      <c r="I149" s="28" t="s">
        <v>762</v>
      </c>
      <c r="J149" s="56">
        <f t="shared" si="23"/>
        <v>11921.71821</v>
      </c>
      <c r="K149" s="56">
        <v>11421.71821</v>
      </c>
      <c r="L149" s="56">
        <v>500</v>
      </c>
      <c r="M149" s="56"/>
      <c r="N149" s="56">
        <f t="shared" si="24"/>
        <v>29500</v>
      </c>
      <c r="O149" s="56">
        <v>29500</v>
      </c>
      <c r="P149" s="56"/>
      <c r="Q149" s="28"/>
      <c r="R149" s="56"/>
      <c r="S149" s="56"/>
      <c r="T149" s="56"/>
      <c r="U149" s="28"/>
      <c r="V149" s="28" t="s">
        <v>587</v>
      </c>
      <c r="W149" s="28" t="s">
        <v>335</v>
      </c>
      <c r="X149" s="28" t="s">
        <v>588</v>
      </c>
      <c r="Y149" s="61">
        <v>46964</v>
      </c>
      <c r="Z149" s="56">
        <v>29500</v>
      </c>
    </row>
    <row r="150" spans="1:26" s="7" customFormat="1" ht="138" customHeight="1">
      <c r="A150" s="21" t="s">
        <v>772</v>
      </c>
      <c r="B150" s="28" t="s">
        <v>721</v>
      </c>
      <c r="C150" s="28" t="s">
        <v>142</v>
      </c>
      <c r="D150" s="28">
        <f>D151+D152</f>
        <v>11159.5</v>
      </c>
      <c r="E150" s="28">
        <f>E151+E152</f>
        <v>6521.9</v>
      </c>
      <c r="F150" s="24">
        <f t="shared" si="16"/>
        <v>58.44258255298176</v>
      </c>
      <c r="G150" s="28">
        <f t="shared" si="20"/>
        <v>8.734423102163479</v>
      </c>
      <c r="H150" s="28"/>
      <c r="I150" s="28"/>
      <c r="J150" s="56">
        <f t="shared" si="23"/>
        <v>25449.83403</v>
      </c>
      <c r="K150" s="56">
        <f>K151+K152</f>
        <v>24237.93803</v>
      </c>
      <c r="L150" s="56">
        <f>L151+L152</f>
        <v>1211.896</v>
      </c>
      <c r="M150" s="56"/>
      <c r="N150" s="56">
        <f t="shared" si="24"/>
        <v>31515.199999999997</v>
      </c>
      <c r="O150" s="56">
        <f>O151+O152</f>
        <v>31515.199999999997</v>
      </c>
      <c r="P150" s="56"/>
      <c r="Q150" s="28"/>
      <c r="R150" s="56"/>
      <c r="S150" s="56"/>
      <c r="T150" s="56"/>
      <c r="U150" s="28"/>
      <c r="V150" s="28"/>
      <c r="W150" s="28"/>
      <c r="X150" s="28"/>
      <c r="Y150" s="56"/>
      <c r="Z150" s="56"/>
    </row>
    <row r="151" spans="1:26" s="7" customFormat="1" ht="104.25" customHeight="1">
      <c r="A151" s="60" t="s">
        <v>627</v>
      </c>
      <c r="B151" s="28" t="s">
        <v>721</v>
      </c>
      <c r="C151" s="28" t="s">
        <v>142</v>
      </c>
      <c r="D151" s="28">
        <v>3829</v>
      </c>
      <c r="E151" s="28">
        <v>3829</v>
      </c>
      <c r="F151" s="28">
        <f t="shared" si="16"/>
        <v>100</v>
      </c>
      <c r="G151" s="28">
        <f t="shared" si="20"/>
        <v>8.256577182031863</v>
      </c>
      <c r="H151" s="28" t="s">
        <v>885</v>
      </c>
      <c r="I151" s="28" t="s">
        <v>762</v>
      </c>
      <c r="J151" s="56">
        <f t="shared" si="23"/>
        <v>25449.83403</v>
      </c>
      <c r="K151" s="56">
        <v>24237.93803</v>
      </c>
      <c r="L151" s="56">
        <v>1211.896</v>
      </c>
      <c r="M151" s="56"/>
      <c r="N151" s="56">
        <f t="shared" si="24"/>
        <v>6164.6</v>
      </c>
      <c r="O151" s="56">
        <v>6164.6</v>
      </c>
      <c r="P151" s="70"/>
      <c r="Q151" s="28"/>
      <c r="R151" s="56"/>
      <c r="S151" s="56"/>
      <c r="T151" s="70"/>
      <c r="U151" s="28"/>
      <c r="V151" s="28" t="s">
        <v>589</v>
      </c>
      <c r="W151" s="115" t="s">
        <v>836</v>
      </c>
      <c r="X151" s="28" t="s">
        <v>235</v>
      </c>
      <c r="Y151" s="56">
        <v>52500</v>
      </c>
      <c r="Z151" s="56">
        <f>N151</f>
        <v>6164.6</v>
      </c>
    </row>
    <row r="152" spans="1:26" s="7" customFormat="1" ht="216.75" customHeight="1">
      <c r="A152" s="60" t="s">
        <v>660</v>
      </c>
      <c r="B152" s="28" t="s">
        <v>722</v>
      </c>
      <c r="C152" s="28" t="s">
        <v>635</v>
      </c>
      <c r="D152" s="28">
        <v>7330.5</v>
      </c>
      <c r="E152" s="28">
        <v>2692.9</v>
      </c>
      <c r="F152" s="28">
        <f t="shared" si="16"/>
        <v>36.73555691971898</v>
      </c>
      <c r="G152" s="28">
        <f t="shared" si="20"/>
        <v>9.413866092316832</v>
      </c>
      <c r="H152" s="28" t="s">
        <v>753</v>
      </c>
      <c r="I152" s="28" t="s">
        <v>762</v>
      </c>
      <c r="J152" s="56"/>
      <c r="K152" s="56"/>
      <c r="L152" s="56"/>
      <c r="M152" s="56"/>
      <c r="N152" s="56">
        <f t="shared" si="24"/>
        <v>25350.6</v>
      </c>
      <c r="O152" s="56">
        <v>25350.6</v>
      </c>
      <c r="P152" s="56"/>
      <c r="Q152" s="28"/>
      <c r="R152" s="56"/>
      <c r="S152" s="56"/>
      <c r="T152" s="56"/>
      <c r="U152" s="28"/>
      <c r="V152" s="28" t="s">
        <v>541</v>
      </c>
      <c r="W152" s="115"/>
      <c r="X152" s="28" t="s">
        <v>472</v>
      </c>
      <c r="Y152" s="56">
        <v>27340.5</v>
      </c>
      <c r="Z152" s="56">
        <v>26018.6</v>
      </c>
    </row>
    <row r="153" spans="1:26" s="7" customFormat="1" ht="120" customHeight="1">
      <c r="A153" s="21" t="s">
        <v>773</v>
      </c>
      <c r="B153" s="28" t="s">
        <v>723</v>
      </c>
      <c r="C153" s="28"/>
      <c r="D153" s="24">
        <f>D154</f>
        <v>5046</v>
      </c>
      <c r="E153" s="24">
        <f>E154</f>
        <v>5046</v>
      </c>
      <c r="F153" s="24">
        <f aca="true" t="shared" si="25" ref="F153:F230">(E153/D153)*100</f>
        <v>100</v>
      </c>
      <c r="G153" s="24">
        <f t="shared" si="20"/>
        <v>8.310839667063021</v>
      </c>
      <c r="H153" s="24"/>
      <c r="I153" s="24"/>
      <c r="J153" s="45">
        <f>K153+L153</f>
        <v>41936.496960000004</v>
      </c>
      <c r="K153" s="45">
        <f>K154</f>
        <v>39939.52096</v>
      </c>
      <c r="L153" s="45">
        <f>L154</f>
        <v>1996.976</v>
      </c>
      <c r="M153" s="56"/>
      <c r="N153" s="56"/>
      <c r="O153" s="56"/>
      <c r="P153" s="56"/>
      <c r="Q153" s="28"/>
      <c r="R153" s="56"/>
      <c r="S153" s="56"/>
      <c r="T153" s="56"/>
      <c r="U153" s="28"/>
      <c r="V153" s="28"/>
      <c r="W153" s="28"/>
      <c r="X153" s="28"/>
      <c r="Y153" s="56"/>
      <c r="Z153" s="56"/>
    </row>
    <row r="154" spans="1:26" s="7" customFormat="1" ht="165.75" customHeight="1">
      <c r="A154" s="60" t="s">
        <v>626</v>
      </c>
      <c r="B154" s="28" t="s">
        <v>717</v>
      </c>
      <c r="C154" s="28" t="s">
        <v>143</v>
      </c>
      <c r="D154" s="28">
        <v>5046</v>
      </c>
      <c r="E154" s="28">
        <v>5046</v>
      </c>
      <c r="F154" s="28">
        <f t="shared" si="25"/>
        <v>100</v>
      </c>
      <c r="G154" s="28">
        <f t="shared" si="20"/>
        <v>8.310839667063021</v>
      </c>
      <c r="H154" s="28" t="s">
        <v>885</v>
      </c>
      <c r="I154" s="28" t="s">
        <v>430</v>
      </c>
      <c r="J154" s="56">
        <f>K154+L154</f>
        <v>41936.496960000004</v>
      </c>
      <c r="K154" s="56">
        <v>39939.52096</v>
      </c>
      <c r="L154" s="56">
        <v>1996.976</v>
      </c>
      <c r="M154" s="56"/>
      <c r="N154" s="56"/>
      <c r="O154" s="56"/>
      <c r="P154" s="56"/>
      <c r="Q154" s="28"/>
      <c r="R154" s="56"/>
      <c r="S154" s="56"/>
      <c r="T154" s="56"/>
      <c r="U154" s="28"/>
      <c r="V154" s="28" t="s">
        <v>590</v>
      </c>
      <c r="W154" s="28" t="s">
        <v>336</v>
      </c>
      <c r="X154" s="28" t="s">
        <v>236</v>
      </c>
      <c r="Y154" s="56">
        <v>42000</v>
      </c>
      <c r="Z154" s="56">
        <f>N154</f>
        <v>0</v>
      </c>
    </row>
    <row r="155" spans="1:26" s="7" customFormat="1" ht="123" customHeight="1">
      <c r="A155" s="21" t="s">
        <v>881</v>
      </c>
      <c r="B155" s="28" t="s">
        <v>9</v>
      </c>
      <c r="C155" s="28"/>
      <c r="D155" s="24">
        <f>D156+D157</f>
        <v>4268.7</v>
      </c>
      <c r="E155" s="24">
        <f>E156+E157</f>
        <v>2165.5</v>
      </c>
      <c r="F155" s="24">
        <f t="shared" si="25"/>
        <v>50.72973036287395</v>
      </c>
      <c r="G155" s="24">
        <f aca="true" t="shared" si="26" ref="G155:G161">N155/E155</f>
        <v>6.638235973216347</v>
      </c>
      <c r="H155" s="24"/>
      <c r="I155" s="24"/>
      <c r="J155" s="70"/>
      <c r="K155" s="70"/>
      <c r="L155" s="45"/>
      <c r="M155" s="45"/>
      <c r="N155" s="45">
        <f>O155+L155</f>
        <v>14375.1</v>
      </c>
      <c r="O155" s="45">
        <f>O156+O157</f>
        <v>14375.1</v>
      </c>
      <c r="P155" s="56"/>
      <c r="Q155" s="28"/>
      <c r="R155" s="56"/>
      <c r="S155" s="56"/>
      <c r="T155" s="56"/>
      <c r="U155" s="28"/>
      <c r="V155" s="28"/>
      <c r="W155" s="28"/>
      <c r="X155" s="28"/>
      <c r="Y155" s="56"/>
      <c r="Z155" s="56"/>
    </row>
    <row r="156" spans="1:26" s="7" customFormat="1" ht="206.25" customHeight="1">
      <c r="A156" s="75" t="s">
        <v>661</v>
      </c>
      <c r="B156" s="28" t="s">
        <v>9</v>
      </c>
      <c r="C156" s="28" t="s">
        <v>728</v>
      </c>
      <c r="D156" s="28">
        <v>2795.7</v>
      </c>
      <c r="E156" s="28">
        <v>1101.5</v>
      </c>
      <c r="F156" s="28">
        <f t="shared" si="25"/>
        <v>39.399792538541334</v>
      </c>
      <c r="G156" s="28">
        <f t="shared" si="26"/>
        <v>5.375760326827054</v>
      </c>
      <c r="H156" s="28" t="s">
        <v>894</v>
      </c>
      <c r="I156" s="28" t="s">
        <v>762</v>
      </c>
      <c r="J156" s="70"/>
      <c r="K156" s="70"/>
      <c r="L156" s="56"/>
      <c r="M156" s="56"/>
      <c r="N156" s="56">
        <f>O156+L156</f>
        <v>5921.4</v>
      </c>
      <c r="O156" s="56">
        <v>5921.4</v>
      </c>
      <c r="P156" s="56"/>
      <c r="Q156" s="28"/>
      <c r="R156" s="56"/>
      <c r="S156" s="56"/>
      <c r="T156" s="56"/>
      <c r="U156" s="28"/>
      <c r="V156" s="28"/>
      <c r="W156" s="28" t="s">
        <v>473</v>
      </c>
      <c r="X156" s="28" t="s">
        <v>474</v>
      </c>
      <c r="Y156" s="56">
        <v>9271.8</v>
      </c>
      <c r="Z156" s="56">
        <v>8138.8</v>
      </c>
    </row>
    <row r="157" spans="1:26" s="10" customFormat="1" ht="124.5" customHeight="1">
      <c r="A157" s="75" t="s">
        <v>662</v>
      </c>
      <c r="B157" s="76" t="s">
        <v>720</v>
      </c>
      <c r="C157" s="76" t="s">
        <v>736</v>
      </c>
      <c r="D157" s="61">
        <v>1473</v>
      </c>
      <c r="E157" s="61">
        <v>1064</v>
      </c>
      <c r="F157" s="61">
        <f t="shared" si="25"/>
        <v>72.23353699932112</v>
      </c>
      <c r="G157" s="28">
        <f t="shared" si="26"/>
        <v>7.945206766917294</v>
      </c>
      <c r="H157" s="76" t="s">
        <v>894</v>
      </c>
      <c r="I157" s="76" t="s">
        <v>762</v>
      </c>
      <c r="J157" s="76"/>
      <c r="K157" s="76"/>
      <c r="L157" s="76"/>
      <c r="M157" s="76"/>
      <c r="N157" s="61">
        <f>O157+L157</f>
        <v>8453.7</v>
      </c>
      <c r="O157" s="61">
        <v>8453.7</v>
      </c>
      <c r="P157" s="61"/>
      <c r="Q157" s="76"/>
      <c r="R157" s="61"/>
      <c r="S157" s="61"/>
      <c r="T157" s="76"/>
      <c r="U157" s="76"/>
      <c r="V157" s="76"/>
      <c r="W157" s="76" t="s">
        <v>475</v>
      </c>
      <c r="X157" s="76" t="s">
        <v>476</v>
      </c>
      <c r="Y157" s="61">
        <v>8860.32</v>
      </c>
      <c r="Z157" s="76"/>
    </row>
    <row r="158" spans="1:26" s="7" customFormat="1" ht="128.25" customHeight="1">
      <c r="A158" s="21" t="s">
        <v>774</v>
      </c>
      <c r="B158" s="28" t="s">
        <v>720</v>
      </c>
      <c r="C158" s="28" t="s">
        <v>737</v>
      </c>
      <c r="D158" s="28">
        <v>3911.5</v>
      </c>
      <c r="E158" s="28">
        <v>1944.3</v>
      </c>
      <c r="F158" s="24">
        <f t="shared" si="25"/>
        <v>49.707273424517446</v>
      </c>
      <c r="G158" s="28">
        <f t="shared" si="26"/>
        <v>4.347117214421643</v>
      </c>
      <c r="H158" s="28"/>
      <c r="I158" s="28"/>
      <c r="J158" s="70"/>
      <c r="K158" s="70"/>
      <c r="L158" s="56"/>
      <c r="M158" s="56"/>
      <c r="N158" s="56">
        <f>O158+L158</f>
        <v>8452.1</v>
      </c>
      <c r="O158" s="56">
        <f>O159</f>
        <v>8452.1</v>
      </c>
      <c r="P158" s="56"/>
      <c r="Q158" s="28"/>
      <c r="R158" s="56"/>
      <c r="S158" s="56"/>
      <c r="T158" s="56"/>
      <c r="U158" s="28"/>
      <c r="V158" s="28"/>
      <c r="W158" s="28"/>
      <c r="X158" s="28"/>
      <c r="Y158" s="56"/>
      <c r="Z158" s="56"/>
    </row>
    <row r="159" spans="1:26" s="7" customFormat="1" ht="85.5" customHeight="1">
      <c r="A159" s="60" t="s">
        <v>256</v>
      </c>
      <c r="B159" s="28" t="s">
        <v>720</v>
      </c>
      <c r="C159" s="28"/>
      <c r="D159" s="28">
        <v>3911.5</v>
      </c>
      <c r="E159" s="28">
        <v>1944.3</v>
      </c>
      <c r="F159" s="28">
        <v>49.707273424517446</v>
      </c>
      <c r="G159" s="28">
        <f t="shared" si="26"/>
        <v>4.347117214421643</v>
      </c>
      <c r="H159" s="28" t="s">
        <v>894</v>
      </c>
      <c r="I159" s="28" t="s">
        <v>762</v>
      </c>
      <c r="J159" s="70"/>
      <c r="K159" s="70"/>
      <c r="L159" s="56"/>
      <c r="M159" s="56"/>
      <c r="N159" s="56">
        <f>O159+L159</f>
        <v>8452.1</v>
      </c>
      <c r="O159" s="56">
        <v>8452.1</v>
      </c>
      <c r="P159" s="56"/>
      <c r="Q159" s="28"/>
      <c r="R159" s="56"/>
      <c r="S159" s="56"/>
      <c r="T159" s="56"/>
      <c r="U159" s="28"/>
      <c r="V159" s="28"/>
      <c r="W159" s="28" t="s">
        <v>477</v>
      </c>
      <c r="X159" s="28" t="s">
        <v>780</v>
      </c>
      <c r="Y159" s="56">
        <v>8500</v>
      </c>
      <c r="Z159" s="56">
        <v>8500</v>
      </c>
    </row>
    <row r="160" spans="1:26" s="11" customFormat="1" ht="113.25" customHeight="1">
      <c r="A160" s="21" t="s">
        <v>775</v>
      </c>
      <c r="B160" s="28" t="s">
        <v>9</v>
      </c>
      <c r="C160" s="28"/>
      <c r="D160" s="24">
        <f>D161+D162</f>
        <v>1034</v>
      </c>
      <c r="E160" s="24">
        <f>E161+E162</f>
        <v>1034</v>
      </c>
      <c r="F160" s="24">
        <v>100</v>
      </c>
      <c r="G160" s="24">
        <f t="shared" si="26"/>
        <v>5.609574468085107</v>
      </c>
      <c r="H160" s="24"/>
      <c r="I160" s="24"/>
      <c r="J160" s="70"/>
      <c r="K160" s="70"/>
      <c r="L160" s="45"/>
      <c r="M160" s="45"/>
      <c r="N160" s="45">
        <f>O160</f>
        <v>5800.3</v>
      </c>
      <c r="O160" s="45">
        <f>O161+O162</f>
        <v>5800.3</v>
      </c>
      <c r="P160" s="56"/>
      <c r="Q160" s="28"/>
      <c r="R160" s="56"/>
      <c r="S160" s="56"/>
      <c r="T160" s="56"/>
      <c r="U160" s="28"/>
      <c r="V160" s="28"/>
      <c r="W160" s="28"/>
      <c r="X160" s="28"/>
      <c r="Y160" s="56"/>
      <c r="Z160" s="56"/>
    </row>
    <row r="161" spans="1:26" s="11" customFormat="1" ht="96.75" customHeight="1">
      <c r="A161" s="60" t="s">
        <v>740</v>
      </c>
      <c r="B161" s="28" t="s">
        <v>9</v>
      </c>
      <c r="C161" s="28" t="s">
        <v>741</v>
      </c>
      <c r="D161" s="28">
        <v>180</v>
      </c>
      <c r="E161" s="28">
        <v>180</v>
      </c>
      <c r="F161" s="28">
        <v>100</v>
      </c>
      <c r="G161" s="28">
        <f t="shared" si="26"/>
        <v>15.733333333333333</v>
      </c>
      <c r="H161" s="28" t="s">
        <v>753</v>
      </c>
      <c r="I161" s="28" t="s">
        <v>762</v>
      </c>
      <c r="J161" s="68"/>
      <c r="K161" s="68"/>
      <c r="L161" s="56"/>
      <c r="M161" s="56"/>
      <c r="N161" s="56">
        <f>O161+L161</f>
        <v>2832</v>
      </c>
      <c r="O161" s="56">
        <v>2832</v>
      </c>
      <c r="P161" s="56"/>
      <c r="Q161" s="28"/>
      <c r="R161" s="56"/>
      <c r="S161" s="56"/>
      <c r="T161" s="56"/>
      <c r="U161" s="28"/>
      <c r="V161" s="28"/>
      <c r="W161" s="28" t="s">
        <v>478</v>
      </c>
      <c r="X161" s="28" t="s">
        <v>742</v>
      </c>
      <c r="Y161" s="56">
        <v>2700</v>
      </c>
      <c r="Z161" s="56"/>
    </row>
    <row r="162" spans="1:26" s="11" customFormat="1" ht="99.75" customHeight="1">
      <c r="A162" s="60" t="s">
        <v>486</v>
      </c>
      <c r="B162" s="28" t="s">
        <v>9</v>
      </c>
      <c r="C162" s="28" t="s">
        <v>487</v>
      </c>
      <c r="D162" s="28">
        <v>854</v>
      </c>
      <c r="E162" s="28">
        <v>854</v>
      </c>
      <c r="F162" s="28">
        <v>100</v>
      </c>
      <c r="G162" s="28">
        <f>(J162+N162+R162)/E162</f>
        <v>3.4757611241217803</v>
      </c>
      <c r="H162" s="28" t="s">
        <v>762</v>
      </c>
      <c r="I162" s="28" t="s">
        <v>762</v>
      </c>
      <c r="J162" s="68"/>
      <c r="K162" s="68"/>
      <c r="L162" s="56"/>
      <c r="M162" s="56"/>
      <c r="N162" s="56">
        <f>O162+L162</f>
        <v>2968.3</v>
      </c>
      <c r="O162" s="56">
        <v>2968.3</v>
      </c>
      <c r="P162" s="56"/>
      <c r="Q162" s="28"/>
      <c r="R162" s="56"/>
      <c r="S162" s="56"/>
      <c r="T162" s="56"/>
      <c r="U162" s="28"/>
      <c r="V162" s="28" t="s">
        <v>300</v>
      </c>
      <c r="W162" s="28" t="s">
        <v>479</v>
      </c>
      <c r="X162" s="28" t="s">
        <v>488</v>
      </c>
      <c r="Y162" s="56">
        <v>6000</v>
      </c>
      <c r="Z162" s="56"/>
    </row>
    <row r="163" spans="1:26" s="11" customFormat="1" ht="102.75" customHeight="1">
      <c r="A163" s="21" t="s">
        <v>776</v>
      </c>
      <c r="B163" s="28" t="s">
        <v>9</v>
      </c>
      <c r="C163" s="28" t="s">
        <v>489</v>
      </c>
      <c r="D163" s="28">
        <v>3136.2</v>
      </c>
      <c r="E163" s="28">
        <v>3136.2</v>
      </c>
      <c r="F163" s="28">
        <v>100</v>
      </c>
      <c r="G163" s="28">
        <f>(J163+N163+R163)/E163</f>
        <v>0</v>
      </c>
      <c r="H163" s="28" t="s">
        <v>762</v>
      </c>
      <c r="I163" s="28" t="s">
        <v>762</v>
      </c>
      <c r="J163" s="68"/>
      <c r="K163" s="68"/>
      <c r="L163" s="56"/>
      <c r="M163" s="56"/>
      <c r="N163" s="56"/>
      <c r="O163" s="56"/>
      <c r="P163" s="56"/>
      <c r="Q163" s="28"/>
      <c r="R163" s="56"/>
      <c r="S163" s="56"/>
      <c r="T163" s="56"/>
      <c r="U163" s="28"/>
      <c r="V163" s="28"/>
      <c r="W163" s="28"/>
      <c r="X163" s="28"/>
      <c r="Y163" s="56"/>
      <c r="Z163" s="56"/>
    </row>
    <row r="164" spans="1:26" s="11" customFormat="1" ht="99.75" customHeight="1">
      <c r="A164" s="60" t="s">
        <v>256</v>
      </c>
      <c r="B164" s="28" t="s">
        <v>9</v>
      </c>
      <c r="C164" s="28"/>
      <c r="D164" s="28">
        <v>3136.2</v>
      </c>
      <c r="E164" s="28">
        <v>3136.2</v>
      </c>
      <c r="F164" s="28">
        <v>100</v>
      </c>
      <c r="G164" s="28">
        <f>(J164+N164+R164)/E164</f>
        <v>0</v>
      </c>
      <c r="H164" s="28" t="s">
        <v>753</v>
      </c>
      <c r="I164" s="28" t="s">
        <v>762</v>
      </c>
      <c r="J164" s="68"/>
      <c r="K164" s="68"/>
      <c r="L164" s="56"/>
      <c r="M164" s="56"/>
      <c r="N164" s="56"/>
      <c r="O164" s="56"/>
      <c r="P164" s="56"/>
      <c r="Q164" s="28"/>
      <c r="R164" s="56"/>
      <c r="S164" s="56"/>
      <c r="T164" s="56"/>
      <c r="U164" s="28"/>
      <c r="V164" s="28" t="s">
        <v>301</v>
      </c>
      <c r="W164" s="28" t="s">
        <v>480</v>
      </c>
      <c r="X164" s="28" t="s">
        <v>490</v>
      </c>
      <c r="Y164" s="56">
        <v>2413</v>
      </c>
      <c r="Z164" s="56"/>
    </row>
    <row r="165" spans="1:26" s="7" customFormat="1" ht="35.25" customHeight="1">
      <c r="A165" s="21" t="s">
        <v>374</v>
      </c>
      <c r="B165" s="28"/>
      <c r="C165" s="28"/>
      <c r="D165" s="28"/>
      <c r="E165" s="28"/>
      <c r="F165" s="24"/>
      <c r="G165" s="28"/>
      <c r="H165" s="28"/>
      <c r="I165" s="28"/>
      <c r="J165" s="70"/>
      <c r="K165" s="70"/>
      <c r="L165" s="56"/>
      <c r="M165" s="56"/>
      <c r="N165" s="56"/>
      <c r="O165" s="56"/>
      <c r="P165" s="56"/>
      <c r="Q165" s="28"/>
      <c r="R165" s="56"/>
      <c r="S165" s="56"/>
      <c r="T165" s="56"/>
      <c r="U165" s="28"/>
      <c r="V165" s="28"/>
      <c r="W165" s="28"/>
      <c r="X165" s="28"/>
      <c r="Y165" s="56"/>
      <c r="Z165" s="56"/>
    </row>
    <row r="166" spans="1:26" s="7" customFormat="1" ht="112.5" customHeight="1">
      <c r="A166" s="21" t="s">
        <v>367</v>
      </c>
      <c r="B166" s="28" t="s">
        <v>715</v>
      </c>
      <c r="C166" s="28"/>
      <c r="D166" s="24">
        <f>D167+D168+D169+D170+D171+D172</f>
        <v>15779.699999999999</v>
      </c>
      <c r="E166" s="24">
        <f>E167+E168+E169+E170+E171+E172</f>
        <v>13516.5</v>
      </c>
      <c r="F166" s="24">
        <f t="shared" si="25"/>
        <v>85.6575220061218</v>
      </c>
      <c r="G166" s="24">
        <f aca="true" t="shared" si="27" ref="G166:G197">(J166+N166)/E166</f>
        <v>9.928605778123035</v>
      </c>
      <c r="H166" s="24"/>
      <c r="I166" s="24"/>
      <c r="J166" s="45">
        <f>J167+J168+J169+J170+J171+J172</f>
        <v>76000</v>
      </c>
      <c r="K166" s="45">
        <f>K167+K168+K169+K170</f>
        <v>70000</v>
      </c>
      <c r="L166" s="45">
        <f>L171+L172</f>
        <v>6000</v>
      </c>
      <c r="M166" s="45"/>
      <c r="N166" s="45">
        <f>N167+N168+N169+N170</f>
        <v>58200</v>
      </c>
      <c r="O166" s="45">
        <f>O167+O168+O169+O170</f>
        <v>58200</v>
      </c>
      <c r="P166" s="56"/>
      <c r="Q166" s="28"/>
      <c r="R166" s="56"/>
      <c r="S166" s="56"/>
      <c r="T166" s="56"/>
      <c r="U166" s="28"/>
      <c r="V166" s="28"/>
      <c r="W166" s="28"/>
      <c r="X166" s="28"/>
      <c r="Y166" s="56"/>
      <c r="Z166" s="56"/>
    </row>
    <row r="167" spans="1:26" s="7" customFormat="1" ht="268.5" customHeight="1">
      <c r="A167" s="60" t="s">
        <v>225</v>
      </c>
      <c r="B167" s="28" t="s">
        <v>724</v>
      </c>
      <c r="C167" s="28" t="s">
        <v>144</v>
      </c>
      <c r="D167" s="28">
        <v>1543.4</v>
      </c>
      <c r="E167" s="28">
        <v>1543.4</v>
      </c>
      <c r="F167" s="28">
        <f t="shared" si="25"/>
        <v>100</v>
      </c>
      <c r="G167" s="28">
        <f t="shared" si="27"/>
        <v>19.16726577685629</v>
      </c>
      <c r="H167" s="28" t="s">
        <v>885</v>
      </c>
      <c r="I167" s="28" t="s">
        <v>430</v>
      </c>
      <c r="J167" s="56">
        <f>K167+L167</f>
        <v>29582.758</v>
      </c>
      <c r="K167" s="56">
        <v>29582.758</v>
      </c>
      <c r="L167" s="56"/>
      <c r="M167" s="56"/>
      <c r="N167" s="56"/>
      <c r="O167" s="56"/>
      <c r="P167" s="56"/>
      <c r="Q167" s="28"/>
      <c r="R167" s="56"/>
      <c r="S167" s="56"/>
      <c r="T167" s="56"/>
      <c r="U167" s="28"/>
      <c r="V167" s="28" t="s">
        <v>305</v>
      </c>
      <c r="W167" s="28" t="s">
        <v>481</v>
      </c>
      <c r="X167" s="28" t="s">
        <v>62</v>
      </c>
      <c r="Y167" s="56">
        <v>30000</v>
      </c>
      <c r="Z167" s="56"/>
    </row>
    <row r="168" spans="1:26" s="7" customFormat="1" ht="192.75" customHeight="1">
      <c r="A168" s="60" t="s">
        <v>617</v>
      </c>
      <c r="B168" s="28" t="s">
        <v>9</v>
      </c>
      <c r="C168" s="28" t="s">
        <v>145</v>
      </c>
      <c r="D168" s="28">
        <v>3898.2</v>
      </c>
      <c r="E168" s="28">
        <v>3898.2</v>
      </c>
      <c r="F168" s="28">
        <f t="shared" si="25"/>
        <v>100</v>
      </c>
      <c r="G168" s="28">
        <f t="shared" si="27"/>
        <v>8.814570057975477</v>
      </c>
      <c r="H168" s="28" t="s">
        <v>885</v>
      </c>
      <c r="I168" s="28" t="s">
        <v>762</v>
      </c>
      <c r="J168" s="56">
        <f>K168+L168</f>
        <v>13397.057</v>
      </c>
      <c r="K168" s="56">
        <v>13397.057</v>
      </c>
      <c r="L168" s="56"/>
      <c r="M168" s="56"/>
      <c r="N168" s="56">
        <f>O168+P168</f>
        <v>20963.9</v>
      </c>
      <c r="O168" s="56">
        <v>20963.9</v>
      </c>
      <c r="P168" s="56"/>
      <c r="Q168" s="28"/>
      <c r="R168" s="56"/>
      <c r="S168" s="56"/>
      <c r="T168" s="56"/>
      <c r="U168" s="28"/>
      <c r="V168" s="28" t="s">
        <v>63</v>
      </c>
      <c r="W168" s="28" t="s">
        <v>337</v>
      </c>
      <c r="X168" s="28" t="s">
        <v>482</v>
      </c>
      <c r="Y168" s="56">
        <v>45964</v>
      </c>
      <c r="Z168" s="56">
        <f>N168</f>
        <v>20963.9</v>
      </c>
    </row>
    <row r="169" spans="1:26" s="7" customFormat="1" ht="210" customHeight="1">
      <c r="A169" s="60" t="s">
        <v>240</v>
      </c>
      <c r="B169" s="28" t="s">
        <v>725</v>
      </c>
      <c r="C169" s="28" t="s">
        <v>664</v>
      </c>
      <c r="D169" s="28">
        <v>6097</v>
      </c>
      <c r="E169" s="28">
        <v>4500</v>
      </c>
      <c r="F169" s="28">
        <f t="shared" si="25"/>
        <v>73.80679022470066</v>
      </c>
      <c r="G169" s="28">
        <f t="shared" si="27"/>
        <v>8.274688888888889</v>
      </c>
      <c r="H169" s="28" t="s">
        <v>889</v>
      </c>
      <c r="I169" s="28" t="s">
        <v>762</v>
      </c>
      <c r="J169" s="56"/>
      <c r="K169" s="56"/>
      <c r="L169" s="56"/>
      <c r="M169" s="56"/>
      <c r="N169" s="56">
        <f>O169+P169</f>
        <v>37236.1</v>
      </c>
      <c r="O169" s="56">
        <v>37236.1</v>
      </c>
      <c r="P169" s="56"/>
      <c r="Q169" s="28"/>
      <c r="R169" s="56"/>
      <c r="S169" s="56"/>
      <c r="T169" s="56"/>
      <c r="U169" s="28"/>
      <c r="V169" s="28" t="s">
        <v>64</v>
      </c>
      <c r="W169" s="28" t="s">
        <v>338</v>
      </c>
      <c r="X169" s="28" t="s">
        <v>483</v>
      </c>
      <c r="Y169" s="56">
        <v>38400</v>
      </c>
      <c r="Z169" s="56">
        <v>38200</v>
      </c>
    </row>
    <row r="170" spans="1:26" s="7" customFormat="1" ht="151.5" customHeight="1">
      <c r="A170" s="60" t="s">
        <v>614</v>
      </c>
      <c r="B170" s="28" t="s">
        <v>629</v>
      </c>
      <c r="C170" s="28" t="s">
        <v>144</v>
      </c>
      <c r="D170" s="28">
        <v>2516.2</v>
      </c>
      <c r="E170" s="28">
        <v>1850</v>
      </c>
      <c r="F170" s="28">
        <f t="shared" si="25"/>
        <v>73.5235672839997</v>
      </c>
      <c r="G170" s="28">
        <f t="shared" si="27"/>
        <v>14.605505405405406</v>
      </c>
      <c r="H170" s="28" t="s">
        <v>885</v>
      </c>
      <c r="I170" s="28" t="s">
        <v>430</v>
      </c>
      <c r="J170" s="56">
        <f aca="true" t="shared" si="28" ref="J170:J177">K170+L170</f>
        <v>27020.185</v>
      </c>
      <c r="K170" s="56">
        <v>27020.185</v>
      </c>
      <c r="L170" s="56"/>
      <c r="M170" s="56"/>
      <c r="N170" s="56"/>
      <c r="O170" s="56"/>
      <c r="P170" s="56"/>
      <c r="Q170" s="28"/>
      <c r="R170" s="56"/>
      <c r="S170" s="56"/>
      <c r="T170" s="56"/>
      <c r="U170" s="28"/>
      <c r="V170" s="28" t="s">
        <v>542</v>
      </c>
      <c r="W170" s="28" t="s">
        <v>65</v>
      </c>
      <c r="X170" s="28" t="s">
        <v>66</v>
      </c>
      <c r="Y170" s="56">
        <v>30000</v>
      </c>
      <c r="Z170" s="56"/>
    </row>
    <row r="171" spans="1:26" s="7" customFormat="1" ht="156" customHeight="1">
      <c r="A171" s="60" t="s">
        <v>134</v>
      </c>
      <c r="B171" s="28"/>
      <c r="C171" s="28" t="s">
        <v>11</v>
      </c>
      <c r="D171" s="28">
        <v>719.5</v>
      </c>
      <c r="E171" s="28">
        <v>719.5</v>
      </c>
      <c r="F171" s="28">
        <f t="shared" si="25"/>
        <v>100</v>
      </c>
      <c r="G171" s="28">
        <f t="shared" si="27"/>
        <v>3.171210562890897</v>
      </c>
      <c r="H171" s="28" t="s">
        <v>885</v>
      </c>
      <c r="I171" s="28" t="s">
        <v>430</v>
      </c>
      <c r="J171" s="56">
        <f t="shared" si="28"/>
        <v>2281.686</v>
      </c>
      <c r="K171" s="56"/>
      <c r="L171" s="56">
        <v>2281.686</v>
      </c>
      <c r="M171" s="56"/>
      <c r="N171" s="56"/>
      <c r="O171" s="56"/>
      <c r="P171" s="56"/>
      <c r="Q171" s="28"/>
      <c r="R171" s="56"/>
      <c r="S171" s="56"/>
      <c r="T171" s="56"/>
      <c r="U171" s="28"/>
      <c r="V171" s="28" t="s">
        <v>543</v>
      </c>
      <c r="W171" s="28" t="s">
        <v>548</v>
      </c>
      <c r="X171" s="28" t="s">
        <v>232</v>
      </c>
      <c r="Y171" s="56">
        <v>2500</v>
      </c>
      <c r="Z171" s="56"/>
    </row>
    <row r="172" spans="1:26" s="7" customFormat="1" ht="144.75" customHeight="1">
      <c r="A172" s="60" t="s">
        <v>135</v>
      </c>
      <c r="B172" s="28"/>
      <c r="C172" s="28" t="s">
        <v>12</v>
      </c>
      <c r="D172" s="28">
        <v>1005.4</v>
      </c>
      <c r="E172" s="28">
        <v>1005.4</v>
      </c>
      <c r="F172" s="28">
        <f t="shared" si="25"/>
        <v>100</v>
      </c>
      <c r="G172" s="28">
        <f t="shared" si="27"/>
        <v>3.698342948080366</v>
      </c>
      <c r="H172" s="28" t="s">
        <v>885</v>
      </c>
      <c r="I172" s="28" t="s">
        <v>430</v>
      </c>
      <c r="J172" s="56">
        <f t="shared" si="28"/>
        <v>3718.314</v>
      </c>
      <c r="K172" s="56"/>
      <c r="L172" s="56">
        <v>3718.314</v>
      </c>
      <c r="M172" s="56"/>
      <c r="N172" s="56"/>
      <c r="O172" s="56"/>
      <c r="P172" s="56"/>
      <c r="Q172" s="28"/>
      <c r="R172" s="56"/>
      <c r="S172" s="56"/>
      <c r="T172" s="56"/>
      <c r="U172" s="28"/>
      <c r="V172" s="28" t="s">
        <v>67</v>
      </c>
      <c r="W172" s="28" t="s">
        <v>548</v>
      </c>
      <c r="X172" s="28" t="s">
        <v>232</v>
      </c>
      <c r="Y172" s="56">
        <v>4000</v>
      </c>
      <c r="Z172" s="56"/>
    </row>
    <row r="173" spans="1:26" s="7" customFormat="1" ht="104.25" customHeight="1">
      <c r="A173" s="21" t="s">
        <v>364</v>
      </c>
      <c r="B173" s="28"/>
      <c r="C173" s="28"/>
      <c r="D173" s="24">
        <f>D174</f>
        <v>2020</v>
      </c>
      <c r="E173" s="24">
        <f>E174</f>
        <v>2015.7</v>
      </c>
      <c r="F173" s="24">
        <f t="shared" si="25"/>
        <v>99.7871287128713</v>
      </c>
      <c r="G173" s="24">
        <f t="shared" si="27"/>
        <v>4.961055712655653</v>
      </c>
      <c r="H173" s="24"/>
      <c r="I173" s="24"/>
      <c r="J173" s="45">
        <f t="shared" si="28"/>
        <v>10000</v>
      </c>
      <c r="K173" s="45">
        <v>10000</v>
      </c>
      <c r="L173" s="56"/>
      <c r="M173" s="56"/>
      <c r="N173" s="56"/>
      <c r="O173" s="56"/>
      <c r="P173" s="56"/>
      <c r="Q173" s="28"/>
      <c r="R173" s="56"/>
      <c r="S173" s="56"/>
      <c r="T173" s="56"/>
      <c r="U173" s="28"/>
      <c r="V173" s="28"/>
      <c r="W173" s="28"/>
      <c r="X173" s="28"/>
      <c r="Y173" s="56"/>
      <c r="Z173" s="56"/>
    </row>
    <row r="174" spans="1:26" s="7" customFormat="1" ht="125.25" customHeight="1">
      <c r="A174" s="60" t="s">
        <v>615</v>
      </c>
      <c r="B174" s="28" t="s">
        <v>13</v>
      </c>
      <c r="C174" s="28" t="s">
        <v>146</v>
      </c>
      <c r="D174" s="28">
        <v>2020</v>
      </c>
      <c r="E174" s="28">
        <v>2015.7</v>
      </c>
      <c r="F174" s="28">
        <f t="shared" si="25"/>
        <v>99.7871287128713</v>
      </c>
      <c r="G174" s="28">
        <f t="shared" si="27"/>
        <v>4.961055712655653</v>
      </c>
      <c r="H174" s="28" t="s">
        <v>885</v>
      </c>
      <c r="I174" s="28" t="s">
        <v>430</v>
      </c>
      <c r="J174" s="56">
        <f t="shared" si="28"/>
        <v>10000</v>
      </c>
      <c r="K174" s="56">
        <v>10000</v>
      </c>
      <c r="L174" s="56"/>
      <c r="M174" s="56"/>
      <c r="N174" s="56"/>
      <c r="O174" s="56"/>
      <c r="P174" s="56"/>
      <c r="Q174" s="28"/>
      <c r="R174" s="56"/>
      <c r="S174" s="56"/>
      <c r="T174" s="56"/>
      <c r="U174" s="28"/>
      <c r="V174" s="28" t="s">
        <v>544</v>
      </c>
      <c r="W174" s="28" t="s">
        <v>65</v>
      </c>
      <c r="X174" s="28" t="s">
        <v>238</v>
      </c>
      <c r="Y174" s="56">
        <v>10000</v>
      </c>
      <c r="Z174" s="56"/>
    </row>
    <row r="175" spans="1:26" s="7" customFormat="1" ht="93.75" customHeight="1">
      <c r="A175" s="21" t="s">
        <v>365</v>
      </c>
      <c r="B175" s="28"/>
      <c r="C175" s="28"/>
      <c r="D175" s="24">
        <f>D176+D177</f>
        <v>9459</v>
      </c>
      <c r="E175" s="24">
        <f>E176+E177</f>
        <v>4347.2</v>
      </c>
      <c r="F175" s="24">
        <f t="shared" si="25"/>
        <v>45.95834654826091</v>
      </c>
      <c r="G175" s="24">
        <f t="shared" si="27"/>
        <v>2.8063733667648147</v>
      </c>
      <c r="H175" s="24"/>
      <c r="I175" s="24"/>
      <c r="J175" s="45">
        <f t="shared" si="28"/>
        <v>11999.866300000002</v>
      </c>
      <c r="K175" s="45">
        <f>K176+K177</f>
        <v>9999.90457</v>
      </c>
      <c r="L175" s="45">
        <f>L176+L177</f>
        <v>1999.96173</v>
      </c>
      <c r="M175" s="45"/>
      <c r="N175" s="45">
        <f>O175+P175</f>
        <v>200</v>
      </c>
      <c r="O175" s="45"/>
      <c r="P175" s="45">
        <f>P176+P177</f>
        <v>200</v>
      </c>
      <c r="Q175" s="28"/>
      <c r="R175" s="56"/>
      <c r="S175" s="56"/>
      <c r="T175" s="56"/>
      <c r="U175" s="28"/>
      <c r="V175" s="28"/>
      <c r="W175" s="28"/>
      <c r="X175" s="28"/>
      <c r="Y175" s="56"/>
      <c r="Z175" s="56"/>
    </row>
    <row r="176" spans="1:26" s="7" customFormat="1" ht="139.5" customHeight="1">
      <c r="A176" s="60" t="s">
        <v>616</v>
      </c>
      <c r="B176" s="28" t="s">
        <v>9</v>
      </c>
      <c r="C176" s="28" t="s">
        <v>147</v>
      </c>
      <c r="D176" s="28">
        <v>4697.7</v>
      </c>
      <c r="E176" s="28">
        <v>2247.2</v>
      </c>
      <c r="F176" s="28">
        <f t="shared" si="25"/>
        <v>47.83617514954126</v>
      </c>
      <c r="G176" s="28">
        <f t="shared" si="27"/>
        <v>4.449939733891065</v>
      </c>
      <c r="H176" s="28" t="s">
        <v>885</v>
      </c>
      <c r="I176" s="28" t="s">
        <v>430</v>
      </c>
      <c r="J176" s="56">
        <f t="shared" si="28"/>
        <v>9999.90457</v>
      </c>
      <c r="K176" s="56">
        <v>9999.90457</v>
      </c>
      <c r="L176" s="56"/>
      <c r="M176" s="56"/>
      <c r="N176" s="56"/>
      <c r="O176" s="56"/>
      <c r="P176" s="56"/>
      <c r="Q176" s="28"/>
      <c r="R176" s="56"/>
      <c r="S176" s="56"/>
      <c r="T176" s="56"/>
      <c r="U176" s="28"/>
      <c r="V176" s="28" t="s">
        <v>68</v>
      </c>
      <c r="W176" s="28" t="s">
        <v>65</v>
      </c>
      <c r="X176" s="28" t="s">
        <v>239</v>
      </c>
      <c r="Y176" s="56">
        <v>10000</v>
      </c>
      <c r="Z176" s="56"/>
    </row>
    <row r="177" spans="1:26" s="7" customFormat="1" ht="126" customHeight="1">
      <c r="A177" s="60" t="s">
        <v>256</v>
      </c>
      <c r="B177" s="28"/>
      <c r="C177" s="28" t="s">
        <v>14</v>
      </c>
      <c r="D177" s="28">
        <v>4761.3</v>
      </c>
      <c r="E177" s="28">
        <v>2100</v>
      </c>
      <c r="F177" s="28">
        <f t="shared" si="25"/>
        <v>44.10560141137924</v>
      </c>
      <c r="G177" s="28">
        <f t="shared" si="27"/>
        <v>1.0476008238095238</v>
      </c>
      <c r="H177" s="28" t="s">
        <v>885</v>
      </c>
      <c r="I177" s="28" t="s">
        <v>762</v>
      </c>
      <c r="J177" s="56">
        <f t="shared" si="28"/>
        <v>1999.96173</v>
      </c>
      <c r="K177" s="56"/>
      <c r="L177" s="56">
        <v>1999.96173</v>
      </c>
      <c r="M177" s="56"/>
      <c r="N177" s="56">
        <f>P177</f>
        <v>200</v>
      </c>
      <c r="O177" s="56"/>
      <c r="P177" s="56">
        <v>200</v>
      </c>
      <c r="Q177" s="28"/>
      <c r="R177" s="56"/>
      <c r="S177" s="56"/>
      <c r="T177" s="56"/>
      <c r="U177" s="28"/>
      <c r="V177" s="28" t="s">
        <v>69</v>
      </c>
      <c r="W177" s="28" t="s">
        <v>65</v>
      </c>
      <c r="X177" s="28" t="s">
        <v>239</v>
      </c>
      <c r="Y177" s="56">
        <v>2200</v>
      </c>
      <c r="Z177" s="56">
        <f>N177</f>
        <v>200</v>
      </c>
    </row>
    <row r="178" spans="1:26" s="7" customFormat="1" ht="144.75" customHeight="1">
      <c r="A178" s="21" t="s">
        <v>366</v>
      </c>
      <c r="B178" s="28" t="s">
        <v>715</v>
      </c>
      <c r="C178" s="28"/>
      <c r="D178" s="45">
        <f>D179+D180+D181+D182+D183+D184</f>
        <v>14802.8</v>
      </c>
      <c r="E178" s="45">
        <f>E179+E180+E181+E182+E183+E184</f>
        <v>9232.7</v>
      </c>
      <c r="F178" s="24">
        <f t="shared" si="25"/>
        <v>62.371308130894164</v>
      </c>
      <c r="G178" s="28">
        <f>(J178+N178+R178)/E178</f>
        <v>10.560291139103404</v>
      </c>
      <c r="H178" s="24"/>
      <c r="I178" s="24"/>
      <c r="J178" s="45">
        <v>50000</v>
      </c>
      <c r="K178" s="45">
        <v>50000</v>
      </c>
      <c r="L178" s="45"/>
      <c r="M178" s="45"/>
      <c r="N178" s="45">
        <f>N179+N180+N181+N182+N183+N184</f>
        <v>37500</v>
      </c>
      <c r="O178" s="45">
        <f>O179+O180+O181+O182+O183+O184</f>
        <v>37500</v>
      </c>
      <c r="P178" s="56"/>
      <c r="Q178" s="28"/>
      <c r="R178" s="56">
        <f>S178+T178</f>
        <v>10000</v>
      </c>
      <c r="S178" s="56">
        <f>S180</f>
        <v>10000</v>
      </c>
      <c r="T178" s="56"/>
      <c r="U178" s="28"/>
      <c r="V178" s="28"/>
      <c r="W178" s="28"/>
      <c r="X178" s="28"/>
      <c r="Y178" s="56"/>
      <c r="Z178" s="56"/>
    </row>
    <row r="179" spans="1:26" s="7" customFormat="1" ht="192.75" customHeight="1">
      <c r="A179" s="60" t="s">
        <v>594</v>
      </c>
      <c r="B179" s="28" t="s">
        <v>721</v>
      </c>
      <c r="C179" s="28" t="s">
        <v>603</v>
      </c>
      <c r="D179" s="28">
        <v>2181.2</v>
      </c>
      <c r="E179" s="28">
        <v>1806</v>
      </c>
      <c r="F179" s="28">
        <f t="shared" si="25"/>
        <v>82.79845956354302</v>
      </c>
      <c r="G179" s="28">
        <f>(J179+N179)/E179</f>
        <v>11.497730897009967</v>
      </c>
      <c r="H179" s="28" t="s">
        <v>885</v>
      </c>
      <c r="I179" s="28" t="s">
        <v>762</v>
      </c>
      <c r="J179" s="56">
        <f>K179+L179</f>
        <v>12669.602</v>
      </c>
      <c r="K179" s="56">
        <v>12669.602</v>
      </c>
      <c r="L179" s="56"/>
      <c r="M179" s="56"/>
      <c r="N179" s="56">
        <f>O179</f>
        <v>8095.3</v>
      </c>
      <c r="O179" s="56">
        <v>8095.3</v>
      </c>
      <c r="P179" s="56"/>
      <c r="Q179" s="28"/>
      <c r="R179" s="56"/>
      <c r="S179" s="56"/>
      <c r="T179" s="56"/>
      <c r="U179" s="28"/>
      <c r="V179" s="28" t="s">
        <v>70</v>
      </c>
      <c r="W179" s="28" t="s">
        <v>549</v>
      </c>
      <c r="X179" s="28" t="s">
        <v>71</v>
      </c>
      <c r="Y179" s="56">
        <v>20669.6</v>
      </c>
      <c r="Z179" s="56">
        <f>N179</f>
        <v>8095.3</v>
      </c>
    </row>
    <row r="180" spans="1:26" s="97" customFormat="1" ht="288" customHeight="1">
      <c r="A180" s="60" t="s">
        <v>418</v>
      </c>
      <c r="B180" s="28" t="s">
        <v>417</v>
      </c>
      <c r="C180" s="28">
        <v>49</v>
      </c>
      <c r="D180" s="28">
        <v>6930.1</v>
      </c>
      <c r="E180" s="28">
        <v>4200.2</v>
      </c>
      <c r="F180" s="28">
        <f t="shared" si="25"/>
        <v>60.608072033592585</v>
      </c>
      <c r="G180" s="28">
        <f>(J180+N180+R180)/E180</f>
        <v>11.268605780677111</v>
      </c>
      <c r="H180" s="28" t="s">
        <v>885</v>
      </c>
      <c r="I180" s="28" t="s">
        <v>432</v>
      </c>
      <c r="J180" s="56">
        <f>K180+L180</f>
        <v>37330.398</v>
      </c>
      <c r="K180" s="56">
        <v>37330.398</v>
      </c>
      <c r="L180" s="56"/>
      <c r="M180" s="56"/>
      <c r="N180" s="56"/>
      <c r="O180" s="56"/>
      <c r="P180" s="56"/>
      <c r="Q180" s="28"/>
      <c r="R180" s="56">
        <f>S180</f>
        <v>10000</v>
      </c>
      <c r="S180" s="69">
        <v>10000</v>
      </c>
      <c r="T180" s="56"/>
      <c r="U180" s="28"/>
      <c r="V180" s="28" t="s">
        <v>545</v>
      </c>
      <c r="W180" s="28" t="s">
        <v>484</v>
      </c>
      <c r="X180" s="28" t="s">
        <v>485</v>
      </c>
      <c r="Y180" s="56">
        <v>47974.07</v>
      </c>
      <c r="Z180" s="56"/>
    </row>
    <row r="181" spans="1:26" s="7" customFormat="1" ht="198.75" customHeight="1">
      <c r="A181" s="60" t="s">
        <v>523</v>
      </c>
      <c r="B181" s="28" t="s">
        <v>630</v>
      </c>
      <c r="C181" s="28" t="s">
        <v>672</v>
      </c>
      <c r="D181" s="28">
        <v>4207.9</v>
      </c>
      <c r="E181" s="28">
        <v>2103</v>
      </c>
      <c r="F181" s="28">
        <f t="shared" si="25"/>
        <v>49.97742341785689</v>
      </c>
      <c r="G181" s="28">
        <f t="shared" si="27"/>
        <v>7.276319543509272</v>
      </c>
      <c r="H181" s="28" t="s">
        <v>898</v>
      </c>
      <c r="I181" s="28" t="s">
        <v>762</v>
      </c>
      <c r="J181" s="56"/>
      <c r="K181" s="56"/>
      <c r="L181" s="56"/>
      <c r="M181" s="56"/>
      <c r="N181" s="56">
        <f>O181</f>
        <v>15302.1</v>
      </c>
      <c r="O181" s="69">
        <v>15302.1</v>
      </c>
      <c r="P181" s="56"/>
      <c r="Q181" s="28"/>
      <c r="R181" s="56"/>
      <c r="S181" s="69"/>
      <c r="T181" s="56"/>
      <c r="U181" s="28"/>
      <c r="V181" s="28"/>
      <c r="W181" s="28" t="s">
        <v>339</v>
      </c>
      <c r="X181" s="28" t="s">
        <v>38</v>
      </c>
      <c r="Y181" s="56">
        <v>15672.4</v>
      </c>
      <c r="Z181" s="56">
        <v>12680</v>
      </c>
    </row>
    <row r="182" spans="1:26" s="7" customFormat="1" ht="162" customHeight="1">
      <c r="A182" s="60" t="s">
        <v>524</v>
      </c>
      <c r="B182" s="28" t="s">
        <v>634</v>
      </c>
      <c r="C182" s="28"/>
      <c r="D182" s="28">
        <v>408.5</v>
      </c>
      <c r="E182" s="28">
        <v>408.5</v>
      </c>
      <c r="F182" s="28">
        <f t="shared" si="25"/>
        <v>100</v>
      </c>
      <c r="G182" s="28">
        <f t="shared" si="27"/>
        <v>9.125826193390454</v>
      </c>
      <c r="H182" s="28" t="s">
        <v>898</v>
      </c>
      <c r="I182" s="28" t="s">
        <v>762</v>
      </c>
      <c r="J182" s="56"/>
      <c r="K182" s="56"/>
      <c r="L182" s="56"/>
      <c r="M182" s="56"/>
      <c r="N182" s="56">
        <f>O182</f>
        <v>3727.9</v>
      </c>
      <c r="O182" s="69">
        <v>3727.9</v>
      </c>
      <c r="P182" s="56"/>
      <c r="Q182" s="28"/>
      <c r="R182" s="56"/>
      <c r="S182" s="69"/>
      <c r="T182" s="56"/>
      <c r="U182" s="28"/>
      <c r="V182" s="28"/>
      <c r="W182" s="28" t="s">
        <v>552</v>
      </c>
      <c r="X182" s="28" t="s">
        <v>665</v>
      </c>
      <c r="Y182" s="56">
        <v>6120</v>
      </c>
      <c r="Z182" s="56">
        <v>6120</v>
      </c>
    </row>
    <row r="183" spans="1:26" s="7" customFormat="1" ht="148.5" customHeight="1">
      <c r="A183" s="60" t="s">
        <v>136</v>
      </c>
      <c r="B183" s="28" t="s">
        <v>634</v>
      </c>
      <c r="C183" s="28" t="s">
        <v>226</v>
      </c>
      <c r="D183" s="28">
        <v>480.1</v>
      </c>
      <c r="E183" s="28">
        <v>120</v>
      </c>
      <c r="F183" s="28">
        <f t="shared" si="25"/>
        <v>24.9947927515101</v>
      </c>
      <c r="G183" s="28">
        <f t="shared" si="27"/>
        <v>8.083333333333334</v>
      </c>
      <c r="H183" s="28" t="s">
        <v>898</v>
      </c>
      <c r="I183" s="28" t="s">
        <v>762</v>
      </c>
      <c r="J183" s="56"/>
      <c r="K183" s="56"/>
      <c r="L183" s="56"/>
      <c r="M183" s="56"/>
      <c r="N183" s="56">
        <f>O183</f>
        <v>970</v>
      </c>
      <c r="O183" s="69">
        <v>970</v>
      </c>
      <c r="P183" s="56"/>
      <c r="Q183" s="28"/>
      <c r="R183" s="56"/>
      <c r="S183" s="69"/>
      <c r="T183" s="56"/>
      <c r="U183" s="28"/>
      <c r="V183" s="28"/>
      <c r="W183" s="28" t="s">
        <v>551</v>
      </c>
      <c r="X183" s="28" t="s">
        <v>665</v>
      </c>
      <c r="Y183" s="56">
        <v>1200</v>
      </c>
      <c r="Z183" s="56">
        <v>1200</v>
      </c>
    </row>
    <row r="184" spans="1:26" s="7" customFormat="1" ht="224.25" customHeight="1">
      <c r="A184" s="60" t="s">
        <v>809</v>
      </c>
      <c r="B184" s="28"/>
      <c r="C184" s="28"/>
      <c r="D184" s="28">
        <v>595</v>
      </c>
      <c r="E184" s="28">
        <v>595</v>
      </c>
      <c r="F184" s="28">
        <f t="shared" si="25"/>
        <v>100</v>
      </c>
      <c r="G184" s="28">
        <f t="shared" si="27"/>
        <v>15.80621848739496</v>
      </c>
      <c r="H184" s="28" t="s">
        <v>753</v>
      </c>
      <c r="I184" s="28" t="s">
        <v>762</v>
      </c>
      <c r="J184" s="56"/>
      <c r="K184" s="56"/>
      <c r="L184" s="56"/>
      <c r="M184" s="56"/>
      <c r="N184" s="56">
        <f>O184</f>
        <v>9404.7</v>
      </c>
      <c r="O184" s="69">
        <v>9404.7</v>
      </c>
      <c r="P184" s="56"/>
      <c r="Q184" s="28"/>
      <c r="R184" s="56"/>
      <c r="S184" s="69"/>
      <c r="T184" s="56"/>
      <c r="U184" s="28"/>
      <c r="V184" s="28"/>
      <c r="W184" s="28" t="s">
        <v>340</v>
      </c>
      <c r="X184" s="28" t="s">
        <v>39</v>
      </c>
      <c r="Y184" s="56">
        <v>9404.7</v>
      </c>
      <c r="Z184" s="56"/>
    </row>
    <row r="185" spans="1:26" s="9" customFormat="1" ht="137.25" customHeight="1">
      <c r="A185" s="21" t="s">
        <v>777</v>
      </c>
      <c r="B185" s="28" t="s">
        <v>60</v>
      </c>
      <c r="C185" s="28"/>
      <c r="D185" s="24">
        <f>D186+D187+D188</f>
        <v>9171.6</v>
      </c>
      <c r="E185" s="24">
        <f>E186+E187+E188</f>
        <v>7617.6</v>
      </c>
      <c r="F185" s="24">
        <f t="shared" si="25"/>
        <v>83.05639146931834</v>
      </c>
      <c r="G185" s="24">
        <f>(J185+N185+R185)/E185</f>
        <v>8.265346040747742</v>
      </c>
      <c r="H185" s="24"/>
      <c r="I185" s="24"/>
      <c r="J185" s="45">
        <f>K185+L185</f>
        <v>43000</v>
      </c>
      <c r="K185" s="45">
        <v>43000</v>
      </c>
      <c r="L185" s="45"/>
      <c r="M185" s="45"/>
      <c r="N185" s="45">
        <f>O185+P185</f>
        <v>15962.1</v>
      </c>
      <c r="O185" s="45">
        <f>O186+O187+O188</f>
        <v>15000</v>
      </c>
      <c r="P185" s="45">
        <f>P186</f>
        <v>962.1</v>
      </c>
      <c r="Q185" s="24"/>
      <c r="R185" s="45">
        <f>S185</f>
        <v>4000</v>
      </c>
      <c r="S185" s="56">
        <f>S186+S187</f>
        <v>4000</v>
      </c>
      <c r="T185" s="56"/>
      <c r="U185" s="28"/>
      <c r="V185" s="28"/>
      <c r="W185" s="28"/>
      <c r="X185" s="28"/>
      <c r="Y185" s="56"/>
      <c r="Z185" s="56"/>
    </row>
    <row r="186" spans="1:26" s="98" customFormat="1" ht="324.75" customHeight="1">
      <c r="A186" s="60" t="s">
        <v>421</v>
      </c>
      <c r="B186" s="28" t="s">
        <v>629</v>
      </c>
      <c r="C186" s="28" t="s">
        <v>148</v>
      </c>
      <c r="D186" s="28">
        <v>4382.6</v>
      </c>
      <c r="E186" s="28">
        <v>4043.3</v>
      </c>
      <c r="F186" s="28">
        <f t="shared" si="25"/>
        <v>92.25802035321499</v>
      </c>
      <c r="G186" s="28">
        <f>(J186+N186+R186)/E186</f>
        <v>8.626710854994682</v>
      </c>
      <c r="H186" s="28" t="s">
        <v>885</v>
      </c>
      <c r="I186" s="28" t="s">
        <v>432</v>
      </c>
      <c r="J186" s="56">
        <f>K186+L186</f>
        <v>29918.28</v>
      </c>
      <c r="K186" s="56">
        <v>29918.28</v>
      </c>
      <c r="L186" s="56"/>
      <c r="M186" s="56"/>
      <c r="N186" s="56">
        <f>O186+P186</f>
        <v>962.1</v>
      </c>
      <c r="O186" s="56">
        <v>0</v>
      </c>
      <c r="P186" s="56">
        <v>962.1</v>
      </c>
      <c r="Q186" s="28"/>
      <c r="R186" s="56">
        <f>S186</f>
        <v>4000</v>
      </c>
      <c r="S186" s="56">
        <v>4000</v>
      </c>
      <c r="T186" s="56"/>
      <c r="U186" s="28"/>
      <c r="V186" s="28" t="s">
        <v>72</v>
      </c>
      <c r="W186" s="115" t="s">
        <v>40</v>
      </c>
      <c r="X186" s="28" t="s">
        <v>844</v>
      </c>
      <c r="Y186" s="56">
        <v>35000</v>
      </c>
      <c r="Z186" s="56">
        <v>1000</v>
      </c>
    </row>
    <row r="187" spans="1:26" s="7" customFormat="1" ht="190.5" customHeight="1">
      <c r="A187" s="60" t="s">
        <v>420</v>
      </c>
      <c r="B187" s="28" t="s">
        <v>726</v>
      </c>
      <c r="C187" s="28" t="s">
        <v>666</v>
      </c>
      <c r="D187" s="28">
        <v>4049</v>
      </c>
      <c r="E187" s="28">
        <v>2834.3</v>
      </c>
      <c r="F187" s="28">
        <f t="shared" si="25"/>
        <v>70</v>
      </c>
      <c r="G187" s="28">
        <f>(J187+N187+R187)/E187</f>
        <v>5.991504075080266</v>
      </c>
      <c r="H187" s="28" t="s">
        <v>885</v>
      </c>
      <c r="I187" s="28" t="s">
        <v>432</v>
      </c>
      <c r="J187" s="56">
        <f>K187+L187</f>
        <v>13081.72</v>
      </c>
      <c r="K187" s="56">
        <v>13081.72</v>
      </c>
      <c r="L187" s="56"/>
      <c r="M187" s="56"/>
      <c r="N187" s="56">
        <f>O187+P187</f>
        <v>3900</v>
      </c>
      <c r="O187" s="56">
        <v>3900</v>
      </c>
      <c r="P187" s="56"/>
      <c r="Q187" s="28"/>
      <c r="R187" s="56"/>
      <c r="S187" s="56"/>
      <c r="T187" s="56"/>
      <c r="U187" s="28"/>
      <c r="V187" s="28" t="s">
        <v>72</v>
      </c>
      <c r="W187" s="115"/>
      <c r="X187" s="28" t="s">
        <v>419</v>
      </c>
      <c r="Y187" s="56">
        <v>24200</v>
      </c>
      <c r="Z187" s="56">
        <v>10200</v>
      </c>
    </row>
    <row r="188" spans="1:26" s="7" customFormat="1" ht="174.75" customHeight="1">
      <c r="A188" s="60" t="s">
        <v>809</v>
      </c>
      <c r="B188" s="28"/>
      <c r="C188" s="28"/>
      <c r="D188" s="28">
        <v>740</v>
      </c>
      <c r="E188" s="56">
        <v>740</v>
      </c>
      <c r="F188" s="28">
        <f t="shared" si="25"/>
        <v>100</v>
      </c>
      <c r="G188" s="28">
        <f t="shared" si="27"/>
        <v>15</v>
      </c>
      <c r="H188" s="28" t="s">
        <v>898</v>
      </c>
      <c r="I188" s="28" t="s">
        <v>762</v>
      </c>
      <c r="J188" s="56"/>
      <c r="K188" s="56"/>
      <c r="L188" s="56"/>
      <c r="M188" s="56"/>
      <c r="N188" s="56">
        <f>O188+P188</f>
        <v>11100</v>
      </c>
      <c r="O188" s="56">
        <v>11100</v>
      </c>
      <c r="P188" s="56"/>
      <c r="Q188" s="28"/>
      <c r="R188" s="56"/>
      <c r="S188" s="56"/>
      <c r="T188" s="56"/>
      <c r="U188" s="28"/>
      <c r="V188" s="28"/>
      <c r="W188" s="28" t="s">
        <v>341</v>
      </c>
      <c r="X188" s="28" t="s">
        <v>845</v>
      </c>
      <c r="Y188" s="56">
        <v>11100</v>
      </c>
      <c r="Z188" s="56">
        <v>4800</v>
      </c>
    </row>
    <row r="189" spans="1:26" s="7" customFormat="1" ht="107.25" customHeight="1">
      <c r="A189" s="21" t="s">
        <v>368</v>
      </c>
      <c r="B189" s="28" t="s">
        <v>60</v>
      </c>
      <c r="C189" s="28"/>
      <c r="D189" s="24">
        <f>D190+D191</f>
        <v>27023</v>
      </c>
      <c r="E189" s="24">
        <f>E190+E191</f>
        <v>11483.099999999999</v>
      </c>
      <c r="F189" s="24">
        <f t="shared" si="25"/>
        <v>42.49380157643488</v>
      </c>
      <c r="G189" s="24">
        <f t="shared" si="27"/>
        <v>8.708380141251057</v>
      </c>
      <c r="H189" s="24"/>
      <c r="I189" s="24"/>
      <c r="J189" s="45">
        <f>J190+J191</f>
        <v>30000</v>
      </c>
      <c r="K189" s="45">
        <f>K190+K191</f>
        <v>30000</v>
      </c>
      <c r="L189" s="45"/>
      <c r="M189" s="45"/>
      <c r="N189" s="45">
        <f>N190+N191</f>
        <v>69999.2</v>
      </c>
      <c r="O189" s="45">
        <f>O190+O191</f>
        <v>69999.2</v>
      </c>
      <c r="P189" s="56"/>
      <c r="Q189" s="28"/>
      <c r="R189" s="56"/>
      <c r="S189" s="56"/>
      <c r="T189" s="56"/>
      <c r="U189" s="28"/>
      <c r="V189" s="28"/>
      <c r="W189" s="28"/>
      <c r="X189" s="28"/>
      <c r="Y189" s="56"/>
      <c r="Z189" s="56"/>
    </row>
    <row r="190" spans="1:26" s="7" customFormat="1" ht="301.5" customHeight="1">
      <c r="A190" s="60" t="s">
        <v>137</v>
      </c>
      <c r="B190" s="28" t="s">
        <v>724</v>
      </c>
      <c r="C190" s="28" t="s">
        <v>149</v>
      </c>
      <c r="D190" s="28">
        <v>16459.6</v>
      </c>
      <c r="E190" s="28">
        <v>6919.2</v>
      </c>
      <c r="F190" s="28">
        <f t="shared" si="25"/>
        <v>42.03747357165423</v>
      </c>
      <c r="G190" s="28">
        <f t="shared" si="27"/>
        <v>10.11666088565152</v>
      </c>
      <c r="H190" s="28" t="s">
        <v>889</v>
      </c>
      <c r="I190" s="28" t="s">
        <v>762</v>
      </c>
      <c r="J190" s="56"/>
      <c r="K190" s="56"/>
      <c r="L190" s="56"/>
      <c r="M190" s="56"/>
      <c r="N190" s="56">
        <f>O190+P190</f>
        <v>69999.2</v>
      </c>
      <c r="O190" s="56">
        <v>69999.2</v>
      </c>
      <c r="P190" s="56"/>
      <c r="Q190" s="28"/>
      <c r="R190" s="56"/>
      <c r="S190" s="56"/>
      <c r="T190" s="56"/>
      <c r="U190" s="28"/>
      <c r="V190" s="28"/>
      <c r="W190" s="115" t="s">
        <v>306</v>
      </c>
      <c r="X190" s="28" t="s">
        <v>846</v>
      </c>
      <c r="Y190" s="56">
        <v>70350</v>
      </c>
      <c r="Z190" s="56">
        <f>N190</f>
        <v>69999.2</v>
      </c>
    </row>
    <row r="191" spans="1:26" s="7" customFormat="1" ht="133.5" customHeight="1">
      <c r="A191" s="60" t="s">
        <v>150</v>
      </c>
      <c r="B191" s="28" t="s">
        <v>629</v>
      </c>
      <c r="C191" s="28" t="s">
        <v>151</v>
      </c>
      <c r="D191" s="28">
        <v>10563.4</v>
      </c>
      <c r="E191" s="28">
        <v>4563.9</v>
      </c>
      <c r="F191" s="28">
        <f t="shared" si="25"/>
        <v>43.204839350966544</v>
      </c>
      <c r="G191" s="28">
        <f t="shared" si="27"/>
        <v>6.5733254453428</v>
      </c>
      <c r="H191" s="28" t="s">
        <v>885</v>
      </c>
      <c r="I191" s="28" t="s">
        <v>430</v>
      </c>
      <c r="J191" s="56">
        <v>30000</v>
      </c>
      <c r="K191" s="56">
        <v>30000</v>
      </c>
      <c r="L191" s="56"/>
      <c r="M191" s="56"/>
      <c r="N191" s="56"/>
      <c r="O191" s="56"/>
      <c r="P191" s="56"/>
      <c r="Q191" s="28"/>
      <c r="R191" s="56"/>
      <c r="S191" s="56"/>
      <c r="T191" s="56"/>
      <c r="U191" s="28"/>
      <c r="V191" s="28" t="s">
        <v>546</v>
      </c>
      <c r="W191" s="115"/>
      <c r="X191" s="28" t="s">
        <v>239</v>
      </c>
      <c r="Y191" s="56">
        <v>30000</v>
      </c>
      <c r="Z191" s="56"/>
    </row>
    <row r="192" spans="1:26" s="98" customFormat="1" ht="94.5" customHeight="1">
      <c r="A192" s="21" t="s">
        <v>369</v>
      </c>
      <c r="B192" s="28" t="s">
        <v>60</v>
      </c>
      <c r="C192" s="28"/>
      <c r="D192" s="24">
        <f>D193</f>
        <v>8680.8</v>
      </c>
      <c r="E192" s="24">
        <f>E193</f>
        <v>5743.4</v>
      </c>
      <c r="F192" s="24">
        <f t="shared" si="25"/>
        <v>66.16210487512672</v>
      </c>
      <c r="G192" s="24">
        <f>(J192+N192+R192)/E192</f>
        <v>7.502315701500854</v>
      </c>
      <c r="H192" s="24"/>
      <c r="I192" s="24"/>
      <c r="J192" s="45">
        <f aca="true" t="shared" si="29" ref="J192:J197">K192+L192</f>
        <v>5000</v>
      </c>
      <c r="K192" s="45">
        <v>5000</v>
      </c>
      <c r="L192" s="45"/>
      <c r="M192" s="45"/>
      <c r="N192" s="45">
        <f>O192+P192</f>
        <v>30088.8</v>
      </c>
      <c r="O192" s="45">
        <f>O193</f>
        <v>29500</v>
      </c>
      <c r="P192" s="45">
        <f>P193</f>
        <v>588.8</v>
      </c>
      <c r="Q192" s="24"/>
      <c r="R192" s="45">
        <v>8000</v>
      </c>
      <c r="S192" s="45">
        <v>8000</v>
      </c>
      <c r="T192" s="56"/>
      <c r="U192" s="28"/>
      <c r="V192" s="28"/>
      <c r="W192" s="28"/>
      <c r="X192" s="28"/>
      <c r="Y192" s="56"/>
      <c r="Z192" s="56"/>
    </row>
    <row r="193" spans="1:26" s="99" customFormat="1" ht="311.25" customHeight="1">
      <c r="A193" s="60" t="s">
        <v>422</v>
      </c>
      <c r="B193" s="28" t="s">
        <v>727</v>
      </c>
      <c r="C193" s="28" t="s">
        <v>667</v>
      </c>
      <c r="D193" s="28">
        <v>8680.8</v>
      </c>
      <c r="E193" s="28">
        <v>5743.4</v>
      </c>
      <c r="F193" s="28">
        <f t="shared" si="25"/>
        <v>66.16210487512672</v>
      </c>
      <c r="G193" s="28">
        <f>(J193+N193+R192)/E193</f>
        <v>7.502315701500854</v>
      </c>
      <c r="H193" s="28" t="s">
        <v>899</v>
      </c>
      <c r="I193" s="28" t="s">
        <v>432</v>
      </c>
      <c r="J193" s="28">
        <f t="shared" si="29"/>
        <v>5000</v>
      </c>
      <c r="K193" s="28">
        <v>5000</v>
      </c>
      <c r="L193" s="28"/>
      <c r="M193" s="28"/>
      <c r="N193" s="28">
        <f>O193+P193</f>
        <v>30088.8</v>
      </c>
      <c r="O193" s="28">
        <v>29500</v>
      </c>
      <c r="P193" s="56">
        <v>588.8</v>
      </c>
      <c r="Q193" s="28"/>
      <c r="R193" s="28">
        <v>8000</v>
      </c>
      <c r="S193" s="28">
        <v>8000</v>
      </c>
      <c r="T193" s="28"/>
      <c r="U193" s="28"/>
      <c r="V193" s="28" t="s">
        <v>73</v>
      </c>
      <c r="W193" s="28" t="s">
        <v>847</v>
      </c>
      <c r="X193" s="28" t="s">
        <v>848</v>
      </c>
      <c r="Y193" s="28">
        <v>44236</v>
      </c>
      <c r="Z193" s="28">
        <v>30088.8</v>
      </c>
    </row>
    <row r="194" spans="1:26" s="12" customFormat="1" ht="118.5" customHeight="1">
      <c r="A194" s="21" t="s">
        <v>370</v>
      </c>
      <c r="B194" s="28" t="s">
        <v>60</v>
      </c>
      <c r="C194" s="28"/>
      <c r="D194" s="24">
        <f>D195+D196</f>
        <v>10006.699999999999</v>
      </c>
      <c r="E194" s="24">
        <f>E195+E196</f>
        <v>4089.86</v>
      </c>
      <c r="F194" s="24">
        <f t="shared" si="25"/>
        <v>40.871216285089</v>
      </c>
      <c r="G194" s="24">
        <f t="shared" si="27"/>
        <v>7.090550691221704</v>
      </c>
      <c r="H194" s="24"/>
      <c r="I194" s="24"/>
      <c r="J194" s="24">
        <f t="shared" si="29"/>
        <v>13999.35965</v>
      </c>
      <c r="K194" s="24">
        <f>K195+K196</f>
        <v>10999.50447</v>
      </c>
      <c r="L194" s="24">
        <f>L195+L196</f>
        <v>2999.85518</v>
      </c>
      <c r="M194" s="24"/>
      <c r="N194" s="24">
        <f>O194+P194</f>
        <v>15000</v>
      </c>
      <c r="O194" s="24">
        <v>15000</v>
      </c>
      <c r="P194" s="56"/>
      <c r="Q194" s="28"/>
      <c r="R194" s="28"/>
      <c r="S194" s="28"/>
      <c r="T194" s="28"/>
      <c r="U194" s="28"/>
      <c r="V194" s="28"/>
      <c r="W194" s="28"/>
      <c r="X194" s="28"/>
      <c r="Y194" s="28"/>
      <c r="Z194" s="28"/>
    </row>
    <row r="195" spans="1:26" s="7" customFormat="1" ht="207.75" customHeight="1">
      <c r="A195" s="60" t="s">
        <v>668</v>
      </c>
      <c r="B195" s="28" t="s">
        <v>15</v>
      </c>
      <c r="C195" s="28" t="s">
        <v>669</v>
      </c>
      <c r="D195" s="28">
        <v>8222.8</v>
      </c>
      <c r="E195" s="28">
        <v>2305.96</v>
      </c>
      <c r="F195" s="28">
        <f t="shared" si="25"/>
        <v>28.04348883591964</v>
      </c>
      <c r="G195" s="28">
        <f t="shared" si="27"/>
        <v>11.274915640340682</v>
      </c>
      <c r="H195" s="28" t="s">
        <v>885</v>
      </c>
      <c r="I195" s="28" t="s">
        <v>762</v>
      </c>
      <c r="J195" s="56">
        <f t="shared" si="29"/>
        <v>10999.50447</v>
      </c>
      <c r="K195" s="56">
        <v>10999.50447</v>
      </c>
      <c r="L195" s="56"/>
      <c r="M195" s="56"/>
      <c r="N195" s="56">
        <f>O195+P195</f>
        <v>15000</v>
      </c>
      <c r="O195" s="56">
        <v>15000</v>
      </c>
      <c r="P195" s="56"/>
      <c r="Q195" s="28"/>
      <c r="R195" s="56"/>
      <c r="S195" s="56"/>
      <c r="T195" s="56"/>
      <c r="U195" s="28"/>
      <c r="V195" s="28" t="s">
        <v>74</v>
      </c>
      <c r="W195" s="115" t="s">
        <v>342</v>
      </c>
      <c r="X195" s="28" t="s">
        <v>849</v>
      </c>
      <c r="Y195" s="62">
        <v>26050.9</v>
      </c>
      <c r="Z195" s="56">
        <v>15000</v>
      </c>
    </row>
    <row r="196" spans="1:26" s="7" customFormat="1" ht="147" customHeight="1">
      <c r="A196" s="60" t="s">
        <v>256</v>
      </c>
      <c r="B196" s="28"/>
      <c r="C196" s="28" t="s">
        <v>16</v>
      </c>
      <c r="D196" s="28">
        <v>1783.9</v>
      </c>
      <c r="E196" s="28">
        <v>1783.9</v>
      </c>
      <c r="F196" s="28">
        <f t="shared" si="25"/>
        <v>100</v>
      </c>
      <c r="G196" s="28">
        <f t="shared" si="27"/>
        <v>1.6816274342732216</v>
      </c>
      <c r="H196" s="28" t="s">
        <v>885</v>
      </c>
      <c r="I196" s="28" t="s">
        <v>430</v>
      </c>
      <c r="J196" s="56">
        <f t="shared" si="29"/>
        <v>2999.85518</v>
      </c>
      <c r="K196" s="56"/>
      <c r="L196" s="56">
        <v>2999.85518</v>
      </c>
      <c r="M196" s="56"/>
      <c r="N196" s="56"/>
      <c r="O196" s="56"/>
      <c r="P196" s="56"/>
      <c r="Q196" s="28"/>
      <c r="R196" s="56"/>
      <c r="S196" s="56"/>
      <c r="T196" s="56"/>
      <c r="U196" s="28"/>
      <c r="V196" s="28" t="s">
        <v>75</v>
      </c>
      <c r="W196" s="115"/>
      <c r="X196" s="28" t="s">
        <v>160</v>
      </c>
      <c r="Y196" s="56">
        <v>3000</v>
      </c>
      <c r="Z196" s="56"/>
    </row>
    <row r="197" spans="1:26" s="7" customFormat="1" ht="126" customHeight="1">
      <c r="A197" s="21" t="s">
        <v>371</v>
      </c>
      <c r="B197" s="28" t="s">
        <v>634</v>
      </c>
      <c r="C197" s="28"/>
      <c r="D197" s="24">
        <f>D198+D199+D201+D200</f>
        <v>4206</v>
      </c>
      <c r="E197" s="24">
        <f>E198+E199+E201+E200</f>
        <v>3731.9999999999995</v>
      </c>
      <c r="F197" s="24">
        <f t="shared" si="25"/>
        <v>88.73038516405134</v>
      </c>
      <c r="G197" s="24">
        <f t="shared" si="27"/>
        <v>6.9667606993569136</v>
      </c>
      <c r="H197" s="24"/>
      <c r="I197" s="24"/>
      <c r="J197" s="45">
        <f t="shared" si="29"/>
        <v>18999.95093</v>
      </c>
      <c r="K197" s="45">
        <f>K198+K199</f>
        <v>14999.950939999999</v>
      </c>
      <c r="L197" s="45">
        <f>L198+L199+L201</f>
        <v>3999.99999</v>
      </c>
      <c r="M197" s="45"/>
      <c r="N197" s="24">
        <f>O197+P197</f>
        <v>7000</v>
      </c>
      <c r="O197" s="45">
        <v>7000</v>
      </c>
      <c r="P197" s="56"/>
      <c r="Q197" s="28"/>
      <c r="R197" s="56"/>
      <c r="S197" s="56"/>
      <c r="T197" s="56"/>
      <c r="U197" s="28"/>
      <c r="V197" s="28"/>
      <c r="W197" s="28"/>
      <c r="X197" s="28"/>
      <c r="Y197" s="56"/>
      <c r="Z197" s="56"/>
    </row>
    <row r="198" spans="1:26" s="7" customFormat="1" ht="150" customHeight="1">
      <c r="A198" s="60" t="s">
        <v>618</v>
      </c>
      <c r="B198" s="28" t="s">
        <v>634</v>
      </c>
      <c r="C198" s="28" t="s">
        <v>513</v>
      </c>
      <c r="D198" s="28">
        <v>1363</v>
      </c>
      <c r="E198" s="28">
        <v>889</v>
      </c>
      <c r="F198" s="28">
        <f t="shared" si="25"/>
        <v>65.22377109317682</v>
      </c>
      <c r="G198" s="28">
        <f aca="true" t="shared" si="30" ref="G198:G229">(J198+N198)/E198</f>
        <v>11.982344139482564</v>
      </c>
      <c r="H198" s="28" t="s">
        <v>885</v>
      </c>
      <c r="I198" s="28" t="s">
        <v>430</v>
      </c>
      <c r="J198" s="56">
        <f>K198+L198</f>
        <v>10652.30394</v>
      </c>
      <c r="K198" s="56">
        <v>10652.30394</v>
      </c>
      <c r="L198" s="56"/>
      <c r="M198" s="56"/>
      <c r="N198" s="56"/>
      <c r="O198" s="56"/>
      <c r="P198" s="56"/>
      <c r="Q198" s="28"/>
      <c r="R198" s="56"/>
      <c r="S198" s="56"/>
      <c r="T198" s="56"/>
      <c r="U198" s="28"/>
      <c r="V198" s="28" t="s">
        <v>76</v>
      </c>
      <c r="W198" s="115" t="s">
        <v>343</v>
      </c>
      <c r="X198" s="28" t="s">
        <v>77</v>
      </c>
      <c r="Y198" s="56">
        <v>13644.58</v>
      </c>
      <c r="Z198" s="56"/>
    </row>
    <row r="199" spans="1:26" s="7" customFormat="1" ht="103.5" customHeight="1">
      <c r="A199" s="60" t="s">
        <v>619</v>
      </c>
      <c r="B199" s="28" t="s">
        <v>634</v>
      </c>
      <c r="C199" s="28" t="s">
        <v>646</v>
      </c>
      <c r="D199" s="28">
        <v>527.3</v>
      </c>
      <c r="E199" s="28">
        <v>527.3</v>
      </c>
      <c r="F199" s="28">
        <f t="shared" si="25"/>
        <v>100</v>
      </c>
      <c r="G199" s="28">
        <f t="shared" si="30"/>
        <v>8.245110942537455</v>
      </c>
      <c r="H199" s="28" t="s">
        <v>885</v>
      </c>
      <c r="I199" s="28" t="s">
        <v>430</v>
      </c>
      <c r="J199" s="56">
        <f>K199+L199</f>
        <v>4347.647</v>
      </c>
      <c r="K199" s="56">
        <v>4347.647</v>
      </c>
      <c r="L199" s="56"/>
      <c r="M199" s="56"/>
      <c r="N199" s="56"/>
      <c r="O199" s="56"/>
      <c r="P199" s="56"/>
      <c r="Q199" s="28"/>
      <c r="R199" s="56"/>
      <c r="S199" s="56"/>
      <c r="T199" s="56"/>
      <c r="U199" s="28"/>
      <c r="V199" s="28" t="s">
        <v>76</v>
      </c>
      <c r="W199" s="115"/>
      <c r="X199" s="28" t="s">
        <v>595</v>
      </c>
      <c r="Y199" s="56">
        <v>8090.55</v>
      </c>
      <c r="Z199" s="56"/>
    </row>
    <row r="200" spans="1:26" s="7" customFormat="1" ht="150" customHeight="1">
      <c r="A200" s="60" t="s">
        <v>670</v>
      </c>
      <c r="B200" s="28" t="s">
        <v>634</v>
      </c>
      <c r="C200" s="28" t="s">
        <v>807</v>
      </c>
      <c r="D200" s="28">
        <v>1019.6</v>
      </c>
      <c r="E200" s="28">
        <v>1019.6</v>
      </c>
      <c r="F200" s="28">
        <f t="shared" si="25"/>
        <v>100</v>
      </c>
      <c r="G200" s="28">
        <f t="shared" si="30"/>
        <v>6.8654374264417415</v>
      </c>
      <c r="H200" s="28" t="s">
        <v>898</v>
      </c>
      <c r="I200" s="28" t="s">
        <v>762</v>
      </c>
      <c r="J200" s="56"/>
      <c r="K200" s="56"/>
      <c r="L200" s="56"/>
      <c r="M200" s="56"/>
      <c r="N200" s="56">
        <f>O200+P200</f>
        <v>7000</v>
      </c>
      <c r="O200" s="56">
        <v>7000</v>
      </c>
      <c r="P200" s="56"/>
      <c r="Q200" s="28"/>
      <c r="R200" s="56"/>
      <c r="S200" s="56"/>
      <c r="T200" s="56"/>
      <c r="U200" s="28"/>
      <c r="V200" s="28"/>
      <c r="W200" s="115"/>
      <c r="X200" s="28" t="s">
        <v>850</v>
      </c>
      <c r="Y200" s="56" t="s">
        <v>504</v>
      </c>
      <c r="Z200" s="56">
        <v>7000</v>
      </c>
    </row>
    <row r="201" spans="1:26" s="7" customFormat="1" ht="114" customHeight="1">
      <c r="A201" s="60" t="s">
        <v>256</v>
      </c>
      <c r="B201" s="28"/>
      <c r="C201" s="28" t="s">
        <v>17</v>
      </c>
      <c r="D201" s="28">
        <v>1296.1</v>
      </c>
      <c r="E201" s="28">
        <v>1296.1</v>
      </c>
      <c r="F201" s="28">
        <f t="shared" si="25"/>
        <v>100</v>
      </c>
      <c r="G201" s="28">
        <f t="shared" si="30"/>
        <v>3.0861816140729883</v>
      </c>
      <c r="H201" s="28" t="s">
        <v>885</v>
      </c>
      <c r="I201" s="28" t="s">
        <v>430</v>
      </c>
      <c r="J201" s="56">
        <f>K201+L201</f>
        <v>3999.99999</v>
      </c>
      <c r="K201" s="56"/>
      <c r="L201" s="56">
        <v>3999.99999</v>
      </c>
      <c r="M201" s="56"/>
      <c r="N201" s="56"/>
      <c r="O201" s="56"/>
      <c r="P201" s="56"/>
      <c r="Q201" s="28"/>
      <c r="R201" s="56"/>
      <c r="S201" s="56"/>
      <c r="T201" s="56"/>
      <c r="U201" s="28"/>
      <c r="V201" s="28" t="s">
        <v>78</v>
      </c>
      <c r="W201" s="115"/>
      <c r="X201" s="28" t="s">
        <v>595</v>
      </c>
      <c r="Y201" s="56">
        <v>3999.999</v>
      </c>
      <c r="Z201" s="56"/>
    </row>
    <row r="202" spans="1:26" s="7" customFormat="1" ht="125.25" customHeight="1">
      <c r="A202" s="21" t="s">
        <v>372</v>
      </c>
      <c r="B202" s="28" t="s">
        <v>634</v>
      </c>
      <c r="C202" s="28"/>
      <c r="D202" s="24">
        <f>D203+D204+D205</f>
        <v>2232.7000000000003</v>
      </c>
      <c r="E202" s="24">
        <f>E203+E204+E205</f>
        <v>2120.7</v>
      </c>
      <c r="F202" s="24">
        <f t="shared" si="25"/>
        <v>94.9836520804407</v>
      </c>
      <c r="G202" s="24">
        <f t="shared" si="30"/>
        <v>6.130051398123261</v>
      </c>
      <c r="H202" s="24"/>
      <c r="I202" s="24"/>
      <c r="J202" s="45">
        <f>K202+L202</f>
        <v>2000</v>
      </c>
      <c r="K202" s="45"/>
      <c r="L202" s="45">
        <f>L203+L204</f>
        <v>2000</v>
      </c>
      <c r="M202" s="45"/>
      <c r="N202" s="45">
        <f>O202+P202</f>
        <v>11000</v>
      </c>
      <c r="O202" s="45">
        <f>O203+O205</f>
        <v>11000</v>
      </c>
      <c r="P202" s="56"/>
      <c r="Q202" s="28"/>
      <c r="R202" s="56"/>
      <c r="S202" s="56"/>
      <c r="T202" s="56"/>
      <c r="U202" s="28"/>
      <c r="V202" s="28"/>
      <c r="W202" s="28"/>
      <c r="X202" s="28"/>
      <c r="Y202" s="56"/>
      <c r="Z202" s="56"/>
    </row>
    <row r="203" spans="1:26" s="7" customFormat="1" ht="142.5" customHeight="1">
      <c r="A203" s="60" t="s">
        <v>620</v>
      </c>
      <c r="B203" s="28" t="s">
        <v>634</v>
      </c>
      <c r="C203" s="28" t="s">
        <v>605</v>
      </c>
      <c r="D203" s="28">
        <v>1475</v>
      </c>
      <c r="E203" s="28">
        <v>1363</v>
      </c>
      <c r="F203" s="28">
        <f t="shared" si="25"/>
        <v>92.40677966101694</v>
      </c>
      <c r="G203" s="28">
        <f t="shared" si="30"/>
        <v>7.946588407923699</v>
      </c>
      <c r="H203" s="28" t="s">
        <v>889</v>
      </c>
      <c r="I203" s="28" t="s">
        <v>762</v>
      </c>
      <c r="J203" s="56"/>
      <c r="K203" s="56"/>
      <c r="L203" s="56"/>
      <c r="M203" s="56"/>
      <c r="N203" s="56">
        <f>O203+P203</f>
        <v>10831.2</v>
      </c>
      <c r="O203" s="56">
        <v>10831.2</v>
      </c>
      <c r="P203" s="56"/>
      <c r="Q203" s="28"/>
      <c r="R203" s="56"/>
      <c r="S203" s="56"/>
      <c r="T203" s="56"/>
      <c r="U203" s="28"/>
      <c r="V203" s="28"/>
      <c r="W203" s="115" t="s">
        <v>344</v>
      </c>
      <c r="X203" s="28" t="s">
        <v>596</v>
      </c>
      <c r="Y203" s="56">
        <v>11000</v>
      </c>
      <c r="Z203" s="56">
        <v>11000</v>
      </c>
    </row>
    <row r="204" spans="1:26" s="7" customFormat="1" ht="150.75" customHeight="1">
      <c r="A204" s="60" t="s">
        <v>256</v>
      </c>
      <c r="B204" s="28"/>
      <c r="C204" s="28" t="s">
        <v>18</v>
      </c>
      <c r="D204" s="28">
        <v>650.8</v>
      </c>
      <c r="E204" s="28">
        <v>650.8</v>
      </c>
      <c r="F204" s="28">
        <f t="shared" si="25"/>
        <v>100</v>
      </c>
      <c r="G204" s="28">
        <f t="shared" si="30"/>
        <v>3.0731407498463432</v>
      </c>
      <c r="H204" s="28" t="s">
        <v>885</v>
      </c>
      <c r="I204" s="28" t="s">
        <v>430</v>
      </c>
      <c r="J204" s="56">
        <f aca="true" t="shared" si="31" ref="J204:J209">K204+L204</f>
        <v>2000</v>
      </c>
      <c r="K204" s="56"/>
      <c r="L204" s="56">
        <v>2000</v>
      </c>
      <c r="M204" s="56"/>
      <c r="N204" s="56"/>
      <c r="O204" s="56"/>
      <c r="P204" s="56"/>
      <c r="Q204" s="28"/>
      <c r="R204" s="56"/>
      <c r="S204" s="56"/>
      <c r="T204" s="56"/>
      <c r="U204" s="28"/>
      <c r="V204" s="28" t="s">
        <v>79</v>
      </c>
      <c r="W204" s="115"/>
      <c r="X204" s="28" t="s">
        <v>239</v>
      </c>
      <c r="Y204" s="56">
        <v>2000</v>
      </c>
      <c r="Z204" s="56"/>
    </row>
    <row r="205" spans="1:26" s="7" customFormat="1" ht="105.75" customHeight="1">
      <c r="A205" s="60" t="s">
        <v>320</v>
      </c>
      <c r="B205" s="28"/>
      <c r="C205" s="28"/>
      <c r="D205" s="28">
        <v>106.9</v>
      </c>
      <c r="E205" s="28">
        <v>106.9</v>
      </c>
      <c r="F205" s="28">
        <f>(E205/D205)*100</f>
        <v>100</v>
      </c>
      <c r="G205" s="28">
        <f>(J205+N205)/E205</f>
        <v>1.5790458372310572</v>
      </c>
      <c r="H205" s="28" t="s">
        <v>898</v>
      </c>
      <c r="I205" s="28" t="s">
        <v>762</v>
      </c>
      <c r="J205" s="56"/>
      <c r="K205" s="56"/>
      <c r="L205" s="56"/>
      <c r="M205" s="56"/>
      <c r="N205" s="56">
        <f>O205+P205</f>
        <v>168.8</v>
      </c>
      <c r="O205" s="56">
        <v>168.8</v>
      </c>
      <c r="P205" s="56"/>
      <c r="Q205" s="28"/>
      <c r="R205" s="56"/>
      <c r="S205" s="77"/>
      <c r="T205" s="56"/>
      <c r="U205" s="28"/>
      <c r="V205" s="28" t="s">
        <v>345</v>
      </c>
      <c r="W205" s="28"/>
      <c r="X205" s="28" t="s">
        <v>509</v>
      </c>
      <c r="Y205" s="56">
        <v>168.8</v>
      </c>
      <c r="Z205" s="56"/>
    </row>
    <row r="206" spans="1:26" s="7" customFormat="1" ht="99" customHeight="1">
      <c r="A206" s="21" t="s">
        <v>373</v>
      </c>
      <c r="B206" s="28"/>
      <c r="C206" s="28"/>
      <c r="D206" s="24">
        <v>5768.4</v>
      </c>
      <c r="E206" s="24">
        <v>3005.4700000000003</v>
      </c>
      <c r="F206" s="24">
        <v>52.10231606684697</v>
      </c>
      <c r="G206" s="24">
        <v>4.192310557084249</v>
      </c>
      <c r="H206" s="24"/>
      <c r="I206" s="24"/>
      <c r="J206" s="45">
        <v>12599.863609999999</v>
      </c>
      <c r="K206" s="45">
        <v>9599.998599999999</v>
      </c>
      <c r="L206" s="45">
        <v>2999.86501</v>
      </c>
      <c r="M206" s="56"/>
      <c r="N206" s="56"/>
      <c r="O206" s="77"/>
      <c r="P206" s="56"/>
      <c r="Q206" s="28"/>
      <c r="R206" s="56"/>
      <c r="S206" s="77"/>
      <c r="T206" s="56"/>
      <c r="U206" s="28"/>
      <c r="V206" s="28"/>
      <c r="W206" s="28"/>
      <c r="X206" s="28"/>
      <c r="Y206" s="56"/>
      <c r="Z206" s="56"/>
    </row>
    <row r="207" spans="1:26" s="7" customFormat="1" ht="131.25" customHeight="1">
      <c r="A207" s="60" t="s">
        <v>424</v>
      </c>
      <c r="B207" s="28" t="s">
        <v>720</v>
      </c>
      <c r="C207" s="28" t="s">
        <v>152</v>
      </c>
      <c r="D207" s="28">
        <v>4420.7</v>
      </c>
      <c r="E207" s="28">
        <v>1766.4</v>
      </c>
      <c r="F207" s="28">
        <f t="shared" si="25"/>
        <v>39.95747279842559</v>
      </c>
      <c r="G207" s="28">
        <f t="shared" si="30"/>
        <v>5.434782608695652</v>
      </c>
      <c r="H207" s="28" t="s">
        <v>885</v>
      </c>
      <c r="I207" s="28" t="s">
        <v>430</v>
      </c>
      <c r="J207" s="56">
        <f t="shared" si="31"/>
        <v>9600</v>
      </c>
      <c r="K207" s="56">
        <v>9600</v>
      </c>
      <c r="L207" s="56"/>
      <c r="M207" s="56"/>
      <c r="N207" s="56"/>
      <c r="O207" s="56"/>
      <c r="P207" s="56"/>
      <c r="Q207" s="28"/>
      <c r="R207" s="56"/>
      <c r="S207" s="56"/>
      <c r="T207" s="56"/>
      <c r="U207" s="28"/>
      <c r="V207" s="28" t="s">
        <v>80</v>
      </c>
      <c r="W207" s="115" t="s">
        <v>837</v>
      </c>
      <c r="X207" s="28" t="s">
        <v>851</v>
      </c>
      <c r="Y207" s="56">
        <v>9800</v>
      </c>
      <c r="Z207" s="56"/>
    </row>
    <row r="208" spans="1:26" s="7" customFormat="1" ht="155.25" customHeight="1">
      <c r="A208" s="60" t="s">
        <v>653</v>
      </c>
      <c r="B208" s="28"/>
      <c r="C208" s="28" t="s">
        <v>19</v>
      </c>
      <c r="D208" s="28">
        <v>638.8</v>
      </c>
      <c r="E208" s="28">
        <v>539.1</v>
      </c>
      <c r="F208" s="28">
        <f t="shared" si="25"/>
        <v>84.39261114589857</v>
      </c>
      <c r="G208" s="28">
        <f t="shared" si="30"/>
        <v>3.477954015952513</v>
      </c>
      <c r="H208" s="28" t="s">
        <v>885</v>
      </c>
      <c r="I208" s="28" t="s">
        <v>430</v>
      </c>
      <c r="J208" s="56">
        <f t="shared" si="31"/>
        <v>1874.96501</v>
      </c>
      <c r="K208" s="56"/>
      <c r="L208" s="56">
        <v>1874.96501</v>
      </c>
      <c r="M208" s="56"/>
      <c r="N208" s="56"/>
      <c r="O208" s="56"/>
      <c r="P208" s="56"/>
      <c r="Q208" s="28"/>
      <c r="R208" s="56"/>
      <c r="S208" s="56"/>
      <c r="T208" s="56"/>
      <c r="U208" s="28"/>
      <c r="V208" s="28" t="s">
        <v>81</v>
      </c>
      <c r="W208" s="115"/>
      <c r="X208" s="28" t="s">
        <v>232</v>
      </c>
      <c r="Y208" s="56">
        <v>3000</v>
      </c>
      <c r="Z208" s="56"/>
    </row>
    <row r="209" spans="1:26" s="7" customFormat="1" ht="150.75" customHeight="1">
      <c r="A209" s="60" t="s">
        <v>658</v>
      </c>
      <c r="B209" s="28"/>
      <c r="C209" s="28" t="s">
        <v>19</v>
      </c>
      <c r="D209" s="28">
        <v>708.9</v>
      </c>
      <c r="E209" s="28">
        <v>700</v>
      </c>
      <c r="F209" s="28">
        <f t="shared" si="25"/>
        <v>98.74453378473692</v>
      </c>
      <c r="G209" s="28">
        <f t="shared" si="30"/>
        <v>1.6070000000000002</v>
      </c>
      <c r="H209" s="28" t="s">
        <v>891</v>
      </c>
      <c r="I209" s="28" t="s">
        <v>430</v>
      </c>
      <c r="J209" s="56">
        <f t="shared" si="31"/>
        <v>1124.9</v>
      </c>
      <c r="K209" s="56"/>
      <c r="L209" s="56">
        <v>1124.9</v>
      </c>
      <c r="M209" s="56"/>
      <c r="N209" s="56"/>
      <c r="O209" s="56"/>
      <c r="P209" s="56"/>
      <c r="Q209" s="28"/>
      <c r="R209" s="56"/>
      <c r="S209" s="56"/>
      <c r="T209" s="56"/>
      <c r="U209" s="28"/>
      <c r="V209" s="28" t="s">
        <v>82</v>
      </c>
      <c r="W209" s="115"/>
      <c r="X209" s="28" t="s">
        <v>803</v>
      </c>
      <c r="Y209" s="56">
        <v>1130</v>
      </c>
      <c r="Z209" s="56"/>
    </row>
    <row r="210" spans="1:26" s="7" customFormat="1" ht="116.25" customHeight="1">
      <c r="A210" s="21" t="s">
        <v>375</v>
      </c>
      <c r="B210" s="28"/>
      <c r="C210" s="28"/>
      <c r="D210" s="24">
        <f>D211+D212</f>
        <v>1205.2</v>
      </c>
      <c r="E210" s="24">
        <f>E211+E212</f>
        <v>989.5</v>
      </c>
      <c r="F210" s="24">
        <f t="shared" si="25"/>
        <v>82.1025555924328</v>
      </c>
      <c r="G210" s="24">
        <f t="shared" si="30"/>
        <v>13.137948458817585</v>
      </c>
      <c r="H210" s="24"/>
      <c r="I210" s="24"/>
      <c r="J210" s="45"/>
      <c r="K210" s="45"/>
      <c r="L210" s="45"/>
      <c r="M210" s="45"/>
      <c r="N210" s="45">
        <f>O210+P210</f>
        <v>13000</v>
      </c>
      <c r="O210" s="45">
        <f>O211+O212</f>
        <v>13000</v>
      </c>
      <c r="P210" s="56"/>
      <c r="Q210" s="28"/>
      <c r="R210" s="56"/>
      <c r="S210" s="56"/>
      <c r="T210" s="56"/>
      <c r="U210" s="28"/>
      <c r="V210" s="28"/>
      <c r="W210" s="28"/>
      <c r="X210" s="28"/>
      <c r="Y210" s="56"/>
      <c r="Z210" s="56"/>
    </row>
    <row r="211" spans="1:26" s="7" customFormat="1" ht="230.25" customHeight="1">
      <c r="A211" s="60" t="s">
        <v>621</v>
      </c>
      <c r="B211" s="28" t="s">
        <v>729</v>
      </c>
      <c r="C211" s="28" t="s">
        <v>153</v>
      </c>
      <c r="D211" s="28">
        <v>902.2</v>
      </c>
      <c r="E211" s="28">
        <v>787.5</v>
      </c>
      <c r="F211" s="28">
        <f t="shared" si="25"/>
        <v>87.28663267568166</v>
      </c>
      <c r="G211" s="28">
        <f t="shared" si="30"/>
        <v>12.797714285714287</v>
      </c>
      <c r="H211" s="28" t="s">
        <v>889</v>
      </c>
      <c r="I211" s="28" t="s">
        <v>762</v>
      </c>
      <c r="J211" s="56"/>
      <c r="K211" s="56"/>
      <c r="L211" s="56"/>
      <c r="M211" s="56"/>
      <c r="N211" s="56">
        <f>O211+P211</f>
        <v>10078.2</v>
      </c>
      <c r="O211" s="56">
        <v>10078.2</v>
      </c>
      <c r="P211" s="56"/>
      <c r="Q211" s="28"/>
      <c r="R211" s="56"/>
      <c r="S211" s="56"/>
      <c r="T211" s="56"/>
      <c r="U211" s="28"/>
      <c r="V211" s="28" t="s">
        <v>83</v>
      </c>
      <c r="W211" s="28" t="s">
        <v>346</v>
      </c>
      <c r="X211" s="28" t="s">
        <v>852</v>
      </c>
      <c r="Y211" s="62">
        <v>10078.3</v>
      </c>
      <c r="Z211" s="56">
        <v>10000</v>
      </c>
    </row>
    <row r="212" spans="1:26" s="7" customFormat="1" ht="150.75" customHeight="1">
      <c r="A212" s="60" t="s">
        <v>525</v>
      </c>
      <c r="B212" s="78"/>
      <c r="C212" s="28"/>
      <c r="D212" s="28">
        <v>303</v>
      </c>
      <c r="E212" s="28">
        <v>202</v>
      </c>
      <c r="F212" s="28">
        <f t="shared" si="25"/>
        <v>66.66666666666666</v>
      </c>
      <c r="G212" s="28">
        <f t="shared" si="30"/>
        <v>14.464356435643566</v>
      </c>
      <c r="H212" s="28" t="s">
        <v>898</v>
      </c>
      <c r="I212" s="28" t="s">
        <v>762</v>
      </c>
      <c r="J212" s="56"/>
      <c r="K212" s="56"/>
      <c r="L212" s="56"/>
      <c r="M212" s="56"/>
      <c r="N212" s="56">
        <f>O212+P212</f>
        <v>2921.8</v>
      </c>
      <c r="O212" s="56">
        <v>2921.8</v>
      </c>
      <c r="P212" s="56"/>
      <c r="Q212" s="28"/>
      <c r="R212" s="56"/>
      <c r="S212" s="56"/>
      <c r="T212" s="56"/>
      <c r="U212" s="28"/>
      <c r="V212" s="28"/>
      <c r="W212" s="28" t="s">
        <v>553</v>
      </c>
      <c r="X212" s="28" t="s">
        <v>597</v>
      </c>
      <c r="Y212" s="56">
        <v>3000</v>
      </c>
      <c r="Z212" s="56">
        <v>3000</v>
      </c>
    </row>
    <row r="213" spans="1:26" s="7" customFormat="1" ht="113.25" customHeight="1">
      <c r="A213" s="21" t="s">
        <v>882</v>
      </c>
      <c r="B213" s="28"/>
      <c r="C213" s="28"/>
      <c r="D213" s="24">
        <f>D214+D215</f>
        <v>2586.2</v>
      </c>
      <c r="E213" s="24">
        <f>E214+E215</f>
        <v>1940</v>
      </c>
      <c r="F213" s="24">
        <f t="shared" si="25"/>
        <v>75.01353336942232</v>
      </c>
      <c r="G213" s="24">
        <f t="shared" si="30"/>
        <v>5.154639175257732</v>
      </c>
      <c r="H213" s="24"/>
      <c r="I213" s="24"/>
      <c r="J213" s="45">
        <f>K213+L213</f>
        <v>2000</v>
      </c>
      <c r="K213" s="45"/>
      <c r="L213" s="45">
        <f>L214+L215</f>
        <v>2000</v>
      </c>
      <c r="M213" s="45"/>
      <c r="N213" s="45">
        <f>O213+P213</f>
        <v>8000</v>
      </c>
      <c r="O213" s="45">
        <f>O214</f>
        <v>8000</v>
      </c>
      <c r="P213" s="56"/>
      <c r="Q213" s="28"/>
      <c r="R213" s="56"/>
      <c r="S213" s="56"/>
      <c r="T213" s="56"/>
      <c r="U213" s="28"/>
      <c r="V213" s="28"/>
      <c r="W213" s="28"/>
      <c r="X213" s="28" t="s">
        <v>804</v>
      </c>
      <c r="Y213" s="56"/>
      <c r="Z213" s="56"/>
    </row>
    <row r="214" spans="1:26" s="7" customFormat="1" ht="167.25" customHeight="1">
      <c r="A214" s="60" t="s">
        <v>621</v>
      </c>
      <c r="B214" s="28" t="s">
        <v>729</v>
      </c>
      <c r="C214" s="28" t="s">
        <v>144</v>
      </c>
      <c r="D214" s="28">
        <v>1692</v>
      </c>
      <c r="E214" s="28">
        <v>1400</v>
      </c>
      <c r="F214" s="28">
        <f t="shared" si="25"/>
        <v>82.74231678486997</v>
      </c>
      <c r="G214" s="28">
        <f t="shared" si="30"/>
        <v>5.714285714285714</v>
      </c>
      <c r="H214" s="28" t="s">
        <v>889</v>
      </c>
      <c r="I214" s="28" t="s">
        <v>762</v>
      </c>
      <c r="J214" s="56"/>
      <c r="K214" s="56"/>
      <c r="L214" s="56"/>
      <c r="M214" s="56"/>
      <c r="N214" s="56">
        <f>O214+P214</f>
        <v>8000</v>
      </c>
      <c r="O214" s="56">
        <v>8000</v>
      </c>
      <c r="P214" s="56"/>
      <c r="Q214" s="28"/>
      <c r="R214" s="56"/>
      <c r="S214" s="56"/>
      <c r="T214" s="56"/>
      <c r="U214" s="28"/>
      <c r="V214" s="28"/>
      <c r="W214" s="115" t="s">
        <v>347</v>
      </c>
      <c r="X214" s="28" t="s">
        <v>838</v>
      </c>
      <c r="Y214" s="56">
        <v>8100</v>
      </c>
      <c r="Z214" s="56">
        <v>8000</v>
      </c>
    </row>
    <row r="215" spans="1:26" s="7" customFormat="1" ht="93" customHeight="1">
      <c r="A215" s="60" t="s">
        <v>256</v>
      </c>
      <c r="B215" s="28"/>
      <c r="C215" s="28" t="s">
        <v>20</v>
      </c>
      <c r="D215" s="28">
        <v>894.2</v>
      </c>
      <c r="E215" s="28">
        <v>540</v>
      </c>
      <c r="F215" s="28">
        <f t="shared" si="25"/>
        <v>60.38917468127936</v>
      </c>
      <c r="G215" s="28">
        <f t="shared" si="30"/>
        <v>3.7037037037037037</v>
      </c>
      <c r="H215" s="28" t="s">
        <v>885</v>
      </c>
      <c r="I215" s="28" t="s">
        <v>430</v>
      </c>
      <c r="J215" s="56">
        <f aca="true" t="shared" si="32" ref="J215:J231">K215+L215</f>
        <v>2000</v>
      </c>
      <c r="K215" s="56"/>
      <c r="L215" s="56">
        <v>2000</v>
      </c>
      <c r="M215" s="56"/>
      <c r="N215" s="56"/>
      <c r="O215" s="56"/>
      <c r="P215" s="56"/>
      <c r="Q215" s="28"/>
      <c r="R215" s="56"/>
      <c r="S215" s="56"/>
      <c r="T215" s="56"/>
      <c r="U215" s="28"/>
      <c r="V215" s="28" t="s">
        <v>84</v>
      </c>
      <c r="W215" s="115"/>
      <c r="X215" s="28" t="s">
        <v>793</v>
      </c>
      <c r="Y215" s="56">
        <v>2000</v>
      </c>
      <c r="Z215" s="56"/>
    </row>
    <row r="216" spans="1:26" s="7" customFormat="1" ht="112.5" customHeight="1">
      <c r="A216" s="21" t="s">
        <v>883</v>
      </c>
      <c r="B216" s="28"/>
      <c r="C216" s="28"/>
      <c r="D216" s="24">
        <f>D217</f>
        <v>2683.2</v>
      </c>
      <c r="E216" s="24">
        <f>E217</f>
        <v>2669.9</v>
      </c>
      <c r="F216" s="24">
        <f t="shared" si="25"/>
        <v>99.50432319618368</v>
      </c>
      <c r="G216" s="24">
        <f t="shared" si="30"/>
        <v>7.491162747668452</v>
      </c>
      <c r="H216" s="24"/>
      <c r="I216" s="24"/>
      <c r="J216" s="45">
        <f t="shared" si="32"/>
        <v>19996.961</v>
      </c>
      <c r="K216" s="45">
        <f>K217</f>
        <v>19996.961</v>
      </c>
      <c r="L216" s="45"/>
      <c r="M216" s="45"/>
      <c r="N216" s="45">
        <f>O216+P216</f>
        <v>3.69442</v>
      </c>
      <c r="O216" s="45">
        <f>O217</f>
        <v>3.69442</v>
      </c>
      <c r="P216" s="56"/>
      <c r="Q216" s="28"/>
      <c r="R216" s="56"/>
      <c r="S216" s="56"/>
      <c r="T216" s="56"/>
      <c r="U216" s="28"/>
      <c r="V216" s="28"/>
      <c r="W216" s="28"/>
      <c r="X216" s="28"/>
      <c r="Y216" s="56"/>
      <c r="Z216" s="56"/>
    </row>
    <row r="217" spans="1:26" s="7" customFormat="1" ht="210" customHeight="1">
      <c r="A217" s="60" t="s">
        <v>622</v>
      </c>
      <c r="B217" s="28" t="s">
        <v>730</v>
      </c>
      <c r="C217" s="28" t="s">
        <v>154</v>
      </c>
      <c r="D217" s="28">
        <v>2683.2</v>
      </c>
      <c r="E217" s="28">
        <v>2669.9</v>
      </c>
      <c r="F217" s="28">
        <f t="shared" si="25"/>
        <v>99.50432319618368</v>
      </c>
      <c r="G217" s="28">
        <f t="shared" si="30"/>
        <v>7.491162747668452</v>
      </c>
      <c r="H217" s="28" t="s">
        <v>885</v>
      </c>
      <c r="I217" s="28" t="s">
        <v>762</v>
      </c>
      <c r="J217" s="56">
        <f t="shared" si="32"/>
        <v>19996.961</v>
      </c>
      <c r="K217" s="56">
        <v>19996.961</v>
      </c>
      <c r="L217" s="56"/>
      <c r="M217" s="56"/>
      <c r="N217" s="56">
        <f>O217+P217</f>
        <v>3.69442</v>
      </c>
      <c r="O217" s="56">
        <v>3.69442</v>
      </c>
      <c r="P217" s="56"/>
      <c r="Q217" s="28"/>
      <c r="R217" s="56"/>
      <c r="S217" s="56"/>
      <c r="T217" s="56"/>
      <c r="U217" s="28"/>
      <c r="V217" s="28" t="s">
        <v>85</v>
      </c>
      <c r="W217" s="28" t="s">
        <v>548</v>
      </c>
      <c r="X217" s="28" t="s">
        <v>794</v>
      </c>
      <c r="Y217" s="56">
        <v>20000</v>
      </c>
      <c r="Z217" s="56">
        <f>N217</f>
        <v>3.69442</v>
      </c>
    </row>
    <row r="218" spans="1:26" s="7" customFormat="1" ht="114.75" customHeight="1">
      <c r="A218" s="21" t="s">
        <v>884</v>
      </c>
      <c r="B218" s="28"/>
      <c r="C218" s="28"/>
      <c r="D218" s="24">
        <v>3590.3</v>
      </c>
      <c r="E218" s="24">
        <v>1000</v>
      </c>
      <c r="F218" s="24">
        <f t="shared" si="25"/>
        <v>27.852825669164133</v>
      </c>
      <c r="G218" s="24">
        <f t="shared" si="30"/>
        <v>2.6</v>
      </c>
      <c r="H218" s="24"/>
      <c r="I218" s="24"/>
      <c r="J218" s="45">
        <f t="shared" si="32"/>
        <v>2600</v>
      </c>
      <c r="K218" s="45">
        <v>600</v>
      </c>
      <c r="L218" s="45">
        <v>2000</v>
      </c>
      <c r="M218" s="56"/>
      <c r="N218" s="56"/>
      <c r="O218" s="56"/>
      <c r="P218" s="56"/>
      <c r="Q218" s="28"/>
      <c r="R218" s="56"/>
      <c r="S218" s="56"/>
      <c r="T218" s="56"/>
      <c r="U218" s="28"/>
      <c r="V218" s="28"/>
      <c r="W218" s="28"/>
      <c r="X218" s="28"/>
      <c r="Y218" s="56"/>
      <c r="Z218" s="56"/>
    </row>
    <row r="219" spans="1:26" s="7" customFormat="1" ht="147.75" customHeight="1">
      <c r="A219" s="60" t="s">
        <v>805</v>
      </c>
      <c r="B219" s="28"/>
      <c r="C219" s="28" t="s">
        <v>11</v>
      </c>
      <c r="D219" s="28">
        <v>3590.3</v>
      </c>
      <c r="E219" s="28">
        <v>1000</v>
      </c>
      <c r="F219" s="28">
        <f t="shared" si="25"/>
        <v>27.852825669164133</v>
      </c>
      <c r="G219" s="28">
        <f t="shared" si="30"/>
        <v>2.6</v>
      </c>
      <c r="H219" s="28" t="s">
        <v>885</v>
      </c>
      <c r="I219" s="28" t="s">
        <v>430</v>
      </c>
      <c r="J219" s="56">
        <f t="shared" si="32"/>
        <v>2600</v>
      </c>
      <c r="K219" s="56">
        <v>600</v>
      </c>
      <c r="L219" s="56">
        <v>2000</v>
      </c>
      <c r="M219" s="56"/>
      <c r="N219" s="56"/>
      <c r="O219" s="56"/>
      <c r="P219" s="56"/>
      <c r="Q219" s="28"/>
      <c r="R219" s="56"/>
      <c r="S219" s="56"/>
      <c r="T219" s="56"/>
      <c r="U219" s="28"/>
      <c r="V219" s="28" t="s">
        <v>86</v>
      </c>
      <c r="W219" s="28" t="s">
        <v>548</v>
      </c>
      <c r="X219" s="28" t="s">
        <v>795</v>
      </c>
      <c r="Y219" s="56">
        <v>2600</v>
      </c>
      <c r="Z219" s="56"/>
    </row>
    <row r="220" spans="1:26" s="9" customFormat="1" ht="103.5" customHeight="1">
      <c r="A220" s="21" t="s">
        <v>376</v>
      </c>
      <c r="B220" s="28"/>
      <c r="C220" s="28"/>
      <c r="D220" s="24">
        <v>1667.8</v>
      </c>
      <c r="E220" s="24">
        <v>560</v>
      </c>
      <c r="F220" s="24">
        <f t="shared" si="25"/>
        <v>33.57716752608226</v>
      </c>
      <c r="G220" s="24">
        <f>(J220+N220+R220)/E220</f>
        <v>7.142857142857143</v>
      </c>
      <c r="H220" s="24"/>
      <c r="I220" s="24"/>
      <c r="J220" s="45">
        <f t="shared" si="32"/>
        <v>3000</v>
      </c>
      <c r="K220" s="45"/>
      <c r="L220" s="45">
        <v>3000</v>
      </c>
      <c r="M220" s="45"/>
      <c r="N220" s="45"/>
      <c r="O220" s="45"/>
      <c r="P220" s="45"/>
      <c r="Q220" s="24"/>
      <c r="R220" s="45">
        <v>1000</v>
      </c>
      <c r="S220" s="45">
        <v>1000</v>
      </c>
      <c r="T220" s="56"/>
      <c r="U220" s="28"/>
      <c r="V220" s="28"/>
      <c r="W220" s="28"/>
      <c r="X220" s="28"/>
      <c r="Y220" s="56"/>
      <c r="Z220" s="56"/>
    </row>
    <row r="221" spans="1:26" s="9" customFormat="1" ht="199.5" customHeight="1">
      <c r="A221" s="60" t="s">
        <v>256</v>
      </c>
      <c r="B221" s="28"/>
      <c r="C221" s="28" t="s">
        <v>21</v>
      </c>
      <c r="D221" s="28">
        <v>1667.8</v>
      </c>
      <c r="E221" s="28">
        <v>1239.6</v>
      </c>
      <c r="F221" s="28">
        <f t="shared" si="25"/>
        <v>74.3254586880921</v>
      </c>
      <c r="G221" s="28">
        <f>(J221+N221+R221)/E221</f>
        <v>3.2268473701193936</v>
      </c>
      <c r="H221" s="28" t="s">
        <v>885</v>
      </c>
      <c r="I221" s="28" t="s">
        <v>432</v>
      </c>
      <c r="J221" s="56">
        <f t="shared" si="32"/>
        <v>3000</v>
      </c>
      <c r="K221" s="56"/>
      <c r="L221" s="56">
        <v>3000</v>
      </c>
      <c r="M221" s="56"/>
      <c r="N221" s="56"/>
      <c r="O221" s="56"/>
      <c r="P221" s="56"/>
      <c r="Q221" s="28"/>
      <c r="R221" s="56">
        <v>1000</v>
      </c>
      <c r="S221" s="56">
        <v>1000</v>
      </c>
      <c r="T221" s="56"/>
      <c r="U221" s="28"/>
      <c r="V221" s="28" t="s">
        <v>87</v>
      </c>
      <c r="W221" s="28" t="s">
        <v>348</v>
      </c>
      <c r="X221" s="28" t="s">
        <v>426</v>
      </c>
      <c r="Y221" s="56">
        <v>4000</v>
      </c>
      <c r="Z221" s="56"/>
    </row>
    <row r="222" spans="1:26" s="7" customFormat="1" ht="108" customHeight="1">
      <c r="A222" s="21" t="s">
        <v>377</v>
      </c>
      <c r="B222" s="28"/>
      <c r="C222" s="28"/>
      <c r="D222" s="24">
        <f>D223+D224</f>
        <v>5412.3</v>
      </c>
      <c r="E222" s="24">
        <f>E223+E224</f>
        <v>2261.4</v>
      </c>
      <c r="F222" s="24">
        <f t="shared" si="25"/>
        <v>41.78260628568261</v>
      </c>
      <c r="G222" s="24">
        <f t="shared" si="30"/>
        <v>2.0339559564871315</v>
      </c>
      <c r="H222" s="24"/>
      <c r="I222" s="24"/>
      <c r="J222" s="45">
        <f t="shared" si="32"/>
        <v>4599.588</v>
      </c>
      <c r="K222" s="45">
        <v>600</v>
      </c>
      <c r="L222" s="45">
        <f>L223+L224</f>
        <v>3999.588</v>
      </c>
      <c r="M222" s="56"/>
      <c r="N222" s="56"/>
      <c r="O222" s="56"/>
      <c r="P222" s="56"/>
      <c r="Q222" s="28"/>
      <c r="R222" s="56"/>
      <c r="S222" s="56"/>
      <c r="T222" s="56"/>
      <c r="U222" s="28"/>
      <c r="V222" s="28"/>
      <c r="W222" s="28"/>
      <c r="X222" s="28"/>
      <c r="Y222" s="56"/>
      <c r="Z222" s="56"/>
    </row>
    <row r="223" spans="1:26" s="7" customFormat="1" ht="137.25" customHeight="1">
      <c r="A223" s="60" t="s">
        <v>654</v>
      </c>
      <c r="B223" s="28"/>
      <c r="C223" s="28" t="s">
        <v>14</v>
      </c>
      <c r="D223" s="28">
        <v>4990.7</v>
      </c>
      <c r="E223" s="28">
        <v>2159.1</v>
      </c>
      <c r="F223" s="28">
        <f t="shared" si="25"/>
        <v>43.26246819083495</v>
      </c>
      <c r="G223" s="28">
        <f t="shared" si="30"/>
        <v>1.934580061136585</v>
      </c>
      <c r="H223" s="28" t="s">
        <v>885</v>
      </c>
      <c r="I223" s="28" t="s">
        <v>430</v>
      </c>
      <c r="J223" s="56">
        <f t="shared" si="32"/>
        <v>4176.9518100000005</v>
      </c>
      <c r="K223" s="56">
        <v>600</v>
      </c>
      <c r="L223" s="56">
        <v>3576.95181</v>
      </c>
      <c r="M223" s="56"/>
      <c r="N223" s="56"/>
      <c r="O223" s="56"/>
      <c r="P223" s="56"/>
      <c r="Q223" s="28"/>
      <c r="R223" s="56"/>
      <c r="S223" s="56"/>
      <c r="T223" s="56"/>
      <c r="U223" s="28"/>
      <c r="V223" s="115" t="s">
        <v>88</v>
      </c>
      <c r="W223" s="115" t="s">
        <v>549</v>
      </c>
      <c r="X223" s="28" t="s">
        <v>177</v>
      </c>
      <c r="Y223" s="56">
        <v>4500</v>
      </c>
      <c r="Z223" s="56"/>
    </row>
    <row r="224" spans="1:26" s="7" customFormat="1" ht="111" customHeight="1">
      <c r="A224" s="60" t="s">
        <v>655</v>
      </c>
      <c r="B224" s="28"/>
      <c r="C224" s="28" t="s">
        <v>22</v>
      </c>
      <c r="D224" s="28">
        <v>421.6</v>
      </c>
      <c r="E224" s="28">
        <v>102.3</v>
      </c>
      <c r="F224" s="28">
        <f t="shared" si="25"/>
        <v>24.26470588235294</v>
      </c>
      <c r="G224" s="28">
        <f t="shared" si="30"/>
        <v>4.131341055718475</v>
      </c>
      <c r="H224" s="28" t="s">
        <v>885</v>
      </c>
      <c r="I224" s="28" t="s">
        <v>430</v>
      </c>
      <c r="J224" s="56">
        <f t="shared" si="32"/>
        <v>422.63619</v>
      </c>
      <c r="K224" s="56"/>
      <c r="L224" s="56">
        <v>422.63619</v>
      </c>
      <c r="M224" s="56"/>
      <c r="N224" s="56"/>
      <c r="O224" s="56"/>
      <c r="P224" s="56"/>
      <c r="Q224" s="28"/>
      <c r="R224" s="56"/>
      <c r="S224" s="56"/>
      <c r="T224" s="56"/>
      <c r="U224" s="28"/>
      <c r="V224" s="115"/>
      <c r="W224" s="115"/>
      <c r="X224" s="28" t="s">
        <v>239</v>
      </c>
      <c r="Y224" s="56">
        <v>1000</v>
      </c>
      <c r="Z224" s="56"/>
    </row>
    <row r="225" spans="1:26" s="7" customFormat="1" ht="108.75" customHeight="1">
      <c r="A225" s="21" t="s">
        <v>302</v>
      </c>
      <c r="B225" s="28"/>
      <c r="C225" s="28"/>
      <c r="D225" s="24">
        <v>4862.2</v>
      </c>
      <c r="E225" s="24">
        <v>4700</v>
      </c>
      <c r="F225" s="24">
        <f t="shared" si="25"/>
        <v>96.66406153593024</v>
      </c>
      <c r="G225" s="24">
        <f t="shared" si="30"/>
        <v>1.0638297872340425</v>
      </c>
      <c r="H225" s="24"/>
      <c r="I225" s="24"/>
      <c r="J225" s="45">
        <f t="shared" si="32"/>
        <v>4600</v>
      </c>
      <c r="K225" s="45">
        <f>K226</f>
        <v>600</v>
      </c>
      <c r="L225" s="45">
        <f>L226</f>
        <v>4000</v>
      </c>
      <c r="M225" s="45"/>
      <c r="N225" s="45">
        <f>O225+P225</f>
        <v>400</v>
      </c>
      <c r="O225" s="45"/>
      <c r="P225" s="45">
        <f>P226</f>
        <v>400</v>
      </c>
      <c r="Q225" s="28"/>
      <c r="R225" s="56"/>
      <c r="S225" s="56"/>
      <c r="T225" s="56"/>
      <c r="U225" s="28"/>
      <c r="V225" s="28"/>
      <c r="W225" s="28"/>
      <c r="X225" s="28"/>
      <c r="Y225" s="56"/>
      <c r="Z225" s="56"/>
    </row>
    <row r="226" spans="1:26" s="7" customFormat="1" ht="173.25" customHeight="1">
      <c r="A226" s="60" t="s">
        <v>659</v>
      </c>
      <c r="B226" s="28"/>
      <c r="C226" s="28" t="s">
        <v>14</v>
      </c>
      <c r="D226" s="28">
        <v>4862.2</v>
      </c>
      <c r="E226" s="28">
        <v>4700</v>
      </c>
      <c r="F226" s="28">
        <f t="shared" si="25"/>
        <v>96.66406153593024</v>
      </c>
      <c r="G226" s="28">
        <f t="shared" si="30"/>
        <v>1.0638297872340425</v>
      </c>
      <c r="H226" s="28" t="s">
        <v>885</v>
      </c>
      <c r="I226" s="28" t="s">
        <v>762</v>
      </c>
      <c r="J226" s="56">
        <f t="shared" si="32"/>
        <v>4600</v>
      </c>
      <c r="K226" s="56">
        <v>600</v>
      </c>
      <c r="L226" s="56">
        <v>4000</v>
      </c>
      <c r="M226" s="56"/>
      <c r="N226" s="56">
        <f>O226+P226</f>
        <v>400</v>
      </c>
      <c r="O226" s="56"/>
      <c r="P226" s="56">
        <v>400</v>
      </c>
      <c r="Q226" s="28"/>
      <c r="R226" s="56"/>
      <c r="S226" s="56"/>
      <c r="T226" s="56"/>
      <c r="U226" s="28"/>
      <c r="V226" s="28" t="s">
        <v>89</v>
      </c>
      <c r="W226" s="28" t="s">
        <v>349</v>
      </c>
      <c r="X226" s="28" t="s">
        <v>839</v>
      </c>
      <c r="Y226" s="62">
        <v>5056.6</v>
      </c>
      <c r="Z226" s="56">
        <f>N226</f>
        <v>400</v>
      </c>
    </row>
    <row r="227" spans="1:26" s="7" customFormat="1" ht="111" customHeight="1">
      <c r="A227" s="21" t="s">
        <v>303</v>
      </c>
      <c r="B227" s="28"/>
      <c r="C227" s="28"/>
      <c r="D227" s="24">
        <f>D228+D229+D230+D231</f>
        <v>2940.6</v>
      </c>
      <c r="E227" s="24">
        <f>E228+E229+E230+E231</f>
        <v>675</v>
      </c>
      <c r="F227" s="24">
        <f t="shared" si="25"/>
        <v>22.95449908182004</v>
      </c>
      <c r="G227" s="24">
        <f t="shared" si="30"/>
        <v>6.2222192592592585</v>
      </c>
      <c r="H227" s="24"/>
      <c r="I227" s="24"/>
      <c r="J227" s="45">
        <f t="shared" si="32"/>
        <v>4199.998</v>
      </c>
      <c r="K227" s="45">
        <f>K228+K229+K230+K231</f>
        <v>699.998</v>
      </c>
      <c r="L227" s="45">
        <f>L228+L229+L230+L231</f>
        <v>3500</v>
      </c>
      <c r="M227" s="56"/>
      <c r="N227" s="56"/>
      <c r="O227" s="56"/>
      <c r="P227" s="56"/>
      <c r="Q227" s="28"/>
      <c r="R227" s="56"/>
      <c r="S227" s="56"/>
      <c r="T227" s="56"/>
      <c r="U227" s="28"/>
      <c r="V227" s="28"/>
      <c r="W227" s="28"/>
      <c r="X227" s="28"/>
      <c r="Y227" s="56"/>
      <c r="Z227" s="56"/>
    </row>
    <row r="228" spans="1:26" s="7" customFormat="1" ht="198.75" customHeight="1">
      <c r="A228" s="60" t="s">
        <v>673</v>
      </c>
      <c r="B228" s="28"/>
      <c r="C228" s="28" t="s">
        <v>23</v>
      </c>
      <c r="D228" s="28">
        <v>707.4</v>
      </c>
      <c r="E228" s="28">
        <v>240.6</v>
      </c>
      <c r="F228" s="28">
        <f t="shared" si="25"/>
        <v>34.01187446988973</v>
      </c>
      <c r="G228" s="28">
        <f t="shared" si="30"/>
        <v>6.745945885286783</v>
      </c>
      <c r="H228" s="28" t="s">
        <v>885</v>
      </c>
      <c r="I228" s="28" t="s">
        <v>430</v>
      </c>
      <c r="J228" s="56">
        <f t="shared" si="32"/>
        <v>1623.07458</v>
      </c>
      <c r="K228" s="56">
        <v>699.998</v>
      </c>
      <c r="L228" s="56">
        <v>923.07658</v>
      </c>
      <c r="M228" s="56"/>
      <c r="N228" s="56"/>
      <c r="O228" s="56"/>
      <c r="P228" s="56"/>
      <c r="Q228" s="28"/>
      <c r="R228" s="56"/>
      <c r="S228" s="56"/>
      <c r="T228" s="56"/>
      <c r="U228" s="28"/>
      <c r="V228" s="28" t="s">
        <v>90</v>
      </c>
      <c r="W228" s="115" t="s">
        <v>550</v>
      </c>
      <c r="X228" s="28" t="s">
        <v>239</v>
      </c>
      <c r="Y228" s="56">
        <v>1700</v>
      </c>
      <c r="Z228" s="56"/>
    </row>
    <row r="229" spans="1:26" s="7" customFormat="1" ht="159.75" customHeight="1">
      <c r="A229" s="60" t="s">
        <v>674</v>
      </c>
      <c r="B229" s="28"/>
      <c r="C229" s="28" t="s">
        <v>24</v>
      </c>
      <c r="D229" s="28">
        <v>1189.9</v>
      </c>
      <c r="E229" s="28">
        <v>252.9</v>
      </c>
      <c r="F229" s="28">
        <f t="shared" si="25"/>
        <v>21.253886881250526</v>
      </c>
      <c r="G229" s="28">
        <f t="shared" si="30"/>
        <v>5.247180585211546</v>
      </c>
      <c r="H229" s="28" t="s">
        <v>885</v>
      </c>
      <c r="I229" s="28" t="s">
        <v>430</v>
      </c>
      <c r="J229" s="56">
        <f t="shared" si="32"/>
        <v>1327.01197</v>
      </c>
      <c r="K229" s="56"/>
      <c r="L229" s="56">
        <v>1327.01197</v>
      </c>
      <c r="M229" s="56"/>
      <c r="N229" s="56"/>
      <c r="O229" s="56"/>
      <c r="P229" s="56"/>
      <c r="Q229" s="28"/>
      <c r="R229" s="56"/>
      <c r="S229" s="56"/>
      <c r="T229" s="56"/>
      <c r="U229" s="28"/>
      <c r="V229" s="28" t="s">
        <v>91</v>
      </c>
      <c r="W229" s="115"/>
      <c r="X229" s="28" t="s">
        <v>239</v>
      </c>
      <c r="Y229" s="56">
        <v>1400</v>
      </c>
      <c r="Z229" s="56"/>
    </row>
    <row r="230" spans="1:26" s="7" customFormat="1" ht="198.75" customHeight="1">
      <c r="A230" s="60" t="s">
        <v>675</v>
      </c>
      <c r="B230" s="28"/>
      <c r="C230" s="28" t="s">
        <v>25</v>
      </c>
      <c r="D230" s="28">
        <v>738.1</v>
      </c>
      <c r="E230" s="28">
        <v>98</v>
      </c>
      <c r="F230" s="28">
        <f t="shared" si="25"/>
        <v>13.277333694621325</v>
      </c>
      <c r="G230" s="28">
        <f aca="true" t="shared" si="33" ref="G230:G261">(J230+N230)/E230</f>
        <v>7.8016223469387755</v>
      </c>
      <c r="H230" s="28" t="s">
        <v>885</v>
      </c>
      <c r="I230" s="28" t="s">
        <v>430</v>
      </c>
      <c r="J230" s="56">
        <f t="shared" si="32"/>
        <v>764.55899</v>
      </c>
      <c r="K230" s="56"/>
      <c r="L230" s="56">
        <v>764.55899</v>
      </c>
      <c r="M230" s="56"/>
      <c r="N230" s="56"/>
      <c r="O230" s="56"/>
      <c r="P230" s="56"/>
      <c r="Q230" s="28"/>
      <c r="R230" s="56"/>
      <c r="S230" s="56"/>
      <c r="T230" s="56"/>
      <c r="U230" s="28"/>
      <c r="V230" s="28" t="s">
        <v>92</v>
      </c>
      <c r="W230" s="115"/>
      <c r="X230" s="28" t="s">
        <v>853</v>
      </c>
      <c r="Y230" s="56">
        <v>1500</v>
      </c>
      <c r="Z230" s="56"/>
    </row>
    <row r="231" spans="1:26" s="7" customFormat="1" ht="123.75" customHeight="1">
      <c r="A231" s="60" t="s">
        <v>676</v>
      </c>
      <c r="B231" s="28"/>
      <c r="C231" s="28" t="s">
        <v>26</v>
      </c>
      <c r="D231" s="28">
        <v>305.2</v>
      </c>
      <c r="E231" s="28">
        <v>83.5</v>
      </c>
      <c r="F231" s="28">
        <f aca="true" t="shared" si="34" ref="F231:F294">(E231/D231)*100</f>
        <v>27.359108781127127</v>
      </c>
      <c r="G231" s="28">
        <f t="shared" si="33"/>
        <v>5.812604311377245</v>
      </c>
      <c r="H231" s="28" t="s">
        <v>885</v>
      </c>
      <c r="I231" s="28" t="s">
        <v>430</v>
      </c>
      <c r="J231" s="56">
        <f t="shared" si="32"/>
        <v>485.35246</v>
      </c>
      <c r="K231" s="56"/>
      <c r="L231" s="56">
        <v>485.35246</v>
      </c>
      <c r="M231" s="56"/>
      <c r="N231" s="56"/>
      <c r="O231" s="56"/>
      <c r="P231" s="56"/>
      <c r="Q231" s="28"/>
      <c r="R231" s="56"/>
      <c r="S231" s="56"/>
      <c r="T231" s="56"/>
      <c r="U231" s="28"/>
      <c r="V231" s="28" t="s">
        <v>93</v>
      </c>
      <c r="W231" s="115"/>
      <c r="X231" s="28" t="s">
        <v>239</v>
      </c>
      <c r="Y231" s="56">
        <v>500</v>
      </c>
      <c r="Z231" s="56"/>
    </row>
    <row r="232" spans="1:26" s="7" customFormat="1" ht="117.75" customHeight="1">
      <c r="A232" s="21" t="s">
        <v>378</v>
      </c>
      <c r="B232" s="28"/>
      <c r="C232" s="28"/>
      <c r="D232" s="24">
        <f>D233+D234</f>
        <v>1354.4</v>
      </c>
      <c r="E232" s="24">
        <v>1354.4</v>
      </c>
      <c r="F232" s="24">
        <f t="shared" si="34"/>
        <v>100</v>
      </c>
      <c r="G232" s="24">
        <f t="shared" si="33"/>
        <v>2.215002953337271</v>
      </c>
      <c r="H232" s="24"/>
      <c r="I232" s="24"/>
      <c r="J232" s="45">
        <f>K232+L232</f>
        <v>3000</v>
      </c>
      <c r="K232" s="45"/>
      <c r="L232" s="45">
        <f>L233+L234</f>
        <v>3000</v>
      </c>
      <c r="M232" s="56"/>
      <c r="N232" s="56"/>
      <c r="O232" s="56"/>
      <c r="P232" s="56"/>
      <c r="Q232" s="28"/>
      <c r="R232" s="56"/>
      <c r="S232" s="56"/>
      <c r="T232" s="56"/>
      <c r="U232" s="28"/>
      <c r="V232" s="28"/>
      <c r="W232" s="115" t="s">
        <v>550</v>
      </c>
      <c r="X232" s="28"/>
      <c r="Y232" s="56"/>
      <c r="Z232" s="56"/>
    </row>
    <row r="233" spans="1:26" s="7" customFormat="1" ht="105" customHeight="1">
      <c r="A233" s="60" t="s">
        <v>677</v>
      </c>
      <c r="B233" s="28"/>
      <c r="C233" s="28" t="s">
        <v>27</v>
      </c>
      <c r="D233" s="28">
        <v>349</v>
      </c>
      <c r="E233" s="28">
        <v>349</v>
      </c>
      <c r="F233" s="28">
        <f t="shared" si="34"/>
        <v>100</v>
      </c>
      <c r="G233" s="28">
        <f t="shared" si="33"/>
        <v>1.1135412320916906</v>
      </c>
      <c r="H233" s="28" t="s">
        <v>885</v>
      </c>
      <c r="I233" s="28" t="s">
        <v>430</v>
      </c>
      <c r="J233" s="56">
        <f>K233+L233</f>
        <v>388.62589</v>
      </c>
      <c r="K233" s="56"/>
      <c r="L233" s="56">
        <v>388.62589</v>
      </c>
      <c r="M233" s="56"/>
      <c r="N233" s="56"/>
      <c r="O233" s="56"/>
      <c r="P233" s="56"/>
      <c r="Q233" s="28"/>
      <c r="R233" s="56"/>
      <c r="S233" s="56"/>
      <c r="T233" s="56"/>
      <c r="U233" s="28"/>
      <c r="V233" s="28" t="s">
        <v>94</v>
      </c>
      <c r="W233" s="115"/>
      <c r="X233" s="28" t="s">
        <v>595</v>
      </c>
      <c r="Y233" s="56">
        <v>1000</v>
      </c>
      <c r="Z233" s="56"/>
    </row>
    <row r="234" spans="1:26" s="7" customFormat="1" ht="197.25" customHeight="1">
      <c r="A234" s="60" t="s">
        <v>678</v>
      </c>
      <c r="B234" s="28"/>
      <c r="C234" s="28" t="s">
        <v>12</v>
      </c>
      <c r="D234" s="28">
        <v>1005.4</v>
      </c>
      <c r="E234" s="28">
        <v>1005.4</v>
      </c>
      <c r="F234" s="28">
        <f t="shared" si="34"/>
        <v>100</v>
      </c>
      <c r="G234" s="28">
        <f t="shared" si="33"/>
        <v>2.5973484284861748</v>
      </c>
      <c r="H234" s="28" t="s">
        <v>885</v>
      </c>
      <c r="I234" s="28" t="s">
        <v>430</v>
      </c>
      <c r="J234" s="56">
        <f>K234+L234</f>
        <v>2611.37411</v>
      </c>
      <c r="K234" s="56"/>
      <c r="L234" s="56">
        <v>2611.37411</v>
      </c>
      <c r="M234" s="56"/>
      <c r="N234" s="56"/>
      <c r="O234" s="56"/>
      <c r="P234" s="56"/>
      <c r="Q234" s="28"/>
      <c r="R234" s="56"/>
      <c r="S234" s="56"/>
      <c r="T234" s="56"/>
      <c r="U234" s="28"/>
      <c r="V234" s="28" t="s">
        <v>95</v>
      </c>
      <c r="W234" s="115"/>
      <c r="X234" s="28" t="s">
        <v>103</v>
      </c>
      <c r="Y234" s="56">
        <v>2700</v>
      </c>
      <c r="Z234" s="56"/>
    </row>
    <row r="235" spans="1:26" s="7" customFormat="1" ht="114.75" customHeight="1">
      <c r="A235" s="21" t="s">
        <v>379</v>
      </c>
      <c r="B235" s="28"/>
      <c r="C235" s="28"/>
      <c r="D235" s="24">
        <v>1979.8</v>
      </c>
      <c r="E235" s="24">
        <v>1979.8</v>
      </c>
      <c r="F235" s="24">
        <f t="shared" si="34"/>
        <v>100</v>
      </c>
      <c r="G235" s="24">
        <f t="shared" si="33"/>
        <v>2.27295686432973</v>
      </c>
      <c r="H235" s="24"/>
      <c r="I235" s="24"/>
      <c r="J235" s="45">
        <v>4000</v>
      </c>
      <c r="K235" s="45"/>
      <c r="L235" s="45">
        <v>4000</v>
      </c>
      <c r="M235" s="45"/>
      <c r="N235" s="45">
        <f>O235+P235</f>
        <v>500</v>
      </c>
      <c r="O235" s="45"/>
      <c r="P235" s="45">
        <f>P236</f>
        <v>500</v>
      </c>
      <c r="Q235" s="28"/>
      <c r="R235" s="56"/>
      <c r="S235" s="56"/>
      <c r="T235" s="56"/>
      <c r="U235" s="28"/>
      <c r="V235" s="28"/>
      <c r="W235" s="28"/>
      <c r="X235" s="28"/>
      <c r="Y235" s="56"/>
      <c r="Z235" s="56"/>
    </row>
    <row r="236" spans="1:26" s="7" customFormat="1" ht="173.25" customHeight="1">
      <c r="A236" s="60" t="s">
        <v>256</v>
      </c>
      <c r="B236" s="28"/>
      <c r="C236" s="28" t="s">
        <v>28</v>
      </c>
      <c r="D236" s="28">
        <v>1979.8</v>
      </c>
      <c r="E236" s="28">
        <v>1979.8</v>
      </c>
      <c r="F236" s="28">
        <f t="shared" si="34"/>
        <v>100</v>
      </c>
      <c r="G236" s="28">
        <f t="shared" si="33"/>
        <v>2.27295686432973</v>
      </c>
      <c r="H236" s="28" t="s">
        <v>885</v>
      </c>
      <c r="I236" s="28" t="s">
        <v>762</v>
      </c>
      <c r="J236" s="56">
        <v>4000</v>
      </c>
      <c r="K236" s="56"/>
      <c r="L236" s="56">
        <v>4000</v>
      </c>
      <c r="M236" s="56"/>
      <c r="N236" s="56">
        <f>O236+P236</f>
        <v>500</v>
      </c>
      <c r="O236" s="56"/>
      <c r="P236" s="56">
        <v>500</v>
      </c>
      <c r="Q236" s="28"/>
      <c r="R236" s="56"/>
      <c r="S236" s="56"/>
      <c r="T236" s="56"/>
      <c r="U236" s="28"/>
      <c r="V236" s="28" t="s">
        <v>96</v>
      </c>
      <c r="W236" s="28" t="s">
        <v>350</v>
      </c>
      <c r="X236" s="28" t="s">
        <v>854</v>
      </c>
      <c r="Y236" s="56" t="s">
        <v>506</v>
      </c>
      <c r="Z236" s="56">
        <f>N236</f>
        <v>500</v>
      </c>
    </row>
    <row r="237" spans="1:26" s="7" customFormat="1" ht="124.5" customHeight="1">
      <c r="A237" s="21" t="s">
        <v>380</v>
      </c>
      <c r="B237" s="28"/>
      <c r="C237" s="28"/>
      <c r="D237" s="28">
        <v>3030.4</v>
      </c>
      <c r="E237" s="28">
        <v>3030.4</v>
      </c>
      <c r="F237" s="28">
        <f t="shared" si="34"/>
        <v>100</v>
      </c>
      <c r="G237" s="28">
        <f t="shared" si="33"/>
        <v>1.6499472016895458</v>
      </c>
      <c r="H237" s="28"/>
      <c r="I237" s="28"/>
      <c r="J237" s="56">
        <v>5000</v>
      </c>
      <c r="K237" s="56"/>
      <c r="L237" s="56">
        <v>5000</v>
      </c>
      <c r="M237" s="56"/>
      <c r="N237" s="56"/>
      <c r="O237" s="56"/>
      <c r="P237" s="56"/>
      <c r="Q237" s="28"/>
      <c r="R237" s="56"/>
      <c r="S237" s="56"/>
      <c r="T237" s="56"/>
      <c r="U237" s="28"/>
      <c r="V237" s="28"/>
      <c r="W237" s="28"/>
      <c r="X237" s="28"/>
      <c r="Y237" s="56"/>
      <c r="Z237" s="56"/>
    </row>
    <row r="238" spans="1:26" s="7" customFormat="1" ht="202.5" customHeight="1">
      <c r="A238" s="60" t="s">
        <v>256</v>
      </c>
      <c r="B238" s="28"/>
      <c r="C238" s="28" t="s">
        <v>29</v>
      </c>
      <c r="D238" s="28">
        <v>3030.4</v>
      </c>
      <c r="E238" s="28">
        <v>3030.4</v>
      </c>
      <c r="F238" s="28">
        <f t="shared" si="34"/>
        <v>100</v>
      </c>
      <c r="G238" s="28">
        <f t="shared" si="33"/>
        <v>1.6499472016895458</v>
      </c>
      <c r="H238" s="28" t="s">
        <v>885</v>
      </c>
      <c r="I238" s="28" t="s">
        <v>430</v>
      </c>
      <c r="J238" s="56">
        <v>5000</v>
      </c>
      <c r="K238" s="56"/>
      <c r="L238" s="56">
        <v>5000</v>
      </c>
      <c r="M238" s="56"/>
      <c r="N238" s="56"/>
      <c r="O238" s="56"/>
      <c r="P238" s="56"/>
      <c r="Q238" s="28"/>
      <c r="R238" s="56"/>
      <c r="S238" s="56"/>
      <c r="T238" s="56"/>
      <c r="U238" s="28"/>
      <c r="V238" s="28" t="s">
        <v>97</v>
      </c>
      <c r="W238" s="28" t="s">
        <v>548</v>
      </c>
      <c r="X238" s="28" t="s">
        <v>232</v>
      </c>
      <c r="Y238" s="56">
        <v>5000</v>
      </c>
      <c r="Z238" s="56"/>
    </row>
    <row r="239" spans="1:26" s="7" customFormat="1" ht="111.75" customHeight="1">
      <c r="A239" s="21" t="s">
        <v>381</v>
      </c>
      <c r="B239" s="28"/>
      <c r="C239" s="28"/>
      <c r="D239" s="24">
        <f>D240+D241+D242+D243+D244</f>
        <v>4884.5</v>
      </c>
      <c r="E239" s="24">
        <f>E240+E241+E242+E243+E244</f>
        <v>3753.5</v>
      </c>
      <c r="F239" s="24">
        <f t="shared" si="34"/>
        <v>76.84512232572422</v>
      </c>
      <c r="G239" s="24">
        <f t="shared" si="33"/>
        <v>3.8866448514719596</v>
      </c>
      <c r="H239" s="24"/>
      <c r="I239" s="24"/>
      <c r="J239" s="45">
        <f aca="true" t="shared" si="35" ref="J239:J246">K239+L239</f>
        <v>14388.52145</v>
      </c>
      <c r="K239" s="45">
        <f>K240+K241+K242+K243+K244</f>
        <v>699.988</v>
      </c>
      <c r="L239" s="45">
        <f>L240+L241+L242+L243+L244</f>
        <v>13688.53345</v>
      </c>
      <c r="M239" s="45"/>
      <c r="N239" s="45">
        <f>N240+N241</f>
        <v>200</v>
      </c>
      <c r="O239" s="45"/>
      <c r="P239" s="45">
        <f>P240+P241</f>
        <v>200</v>
      </c>
      <c r="Q239" s="28"/>
      <c r="R239" s="56"/>
      <c r="S239" s="56"/>
      <c r="T239" s="56"/>
      <c r="U239" s="28"/>
      <c r="V239" s="28"/>
      <c r="W239" s="28"/>
      <c r="X239" s="28"/>
      <c r="Y239" s="56"/>
      <c r="Z239" s="56"/>
    </row>
    <row r="240" spans="1:26" s="7" customFormat="1" ht="249" customHeight="1">
      <c r="A240" s="60" t="s">
        <v>679</v>
      </c>
      <c r="B240" s="28"/>
      <c r="C240" s="28" t="s">
        <v>12</v>
      </c>
      <c r="D240" s="28">
        <v>1742</v>
      </c>
      <c r="E240" s="28">
        <v>611</v>
      </c>
      <c r="F240" s="28">
        <f t="shared" si="34"/>
        <v>35.07462686567165</v>
      </c>
      <c r="G240" s="28">
        <f t="shared" si="33"/>
        <v>5.6450172176759414</v>
      </c>
      <c r="H240" s="28" t="s">
        <v>885</v>
      </c>
      <c r="I240" s="28" t="s">
        <v>762</v>
      </c>
      <c r="J240" s="56">
        <f t="shared" si="35"/>
        <v>3249.10552</v>
      </c>
      <c r="K240" s="56">
        <v>699.988</v>
      </c>
      <c r="L240" s="56">
        <v>2549.11752</v>
      </c>
      <c r="M240" s="56"/>
      <c r="N240" s="56">
        <f>O240+P240</f>
        <v>200</v>
      </c>
      <c r="O240" s="56"/>
      <c r="P240" s="56">
        <v>200</v>
      </c>
      <c r="Q240" s="28"/>
      <c r="R240" s="56"/>
      <c r="S240" s="56"/>
      <c r="T240" s="56"/>
      <c r="U240" s="28"/>
      <c r="V240" s="28" t="s">
        <v>98</v>
      </c>
      <c r="W240" s="115" t="s">
        <v>550</v>
      </c>
      <c r="X240" s="28" t="s">
        <v>798</v>
      </c>
      <c r="Y240" s="56">
        <v>3700</v>
      </c>
      <c r="Z240" s="56">
        <f>N240</f>
        <v>200</v>
      </c>
    </row>
    <row r="241" spans="1:26" s="7" customFormat="1" ht="156.75" customHeight="1">
      <c r="A241" s="60" t="s">
        <v>680</v>
      </c>
      <c r="B241" s="28"/>
      <c r="C241" s="28" t="s">
        <v>30</v>
      </c>
      <c r="D241" s="28">
        <v>1840.5</v>
      </c>
      <c r="E241" s="28">
        <v>1840.5</v>
      </c>
      <c r="F241" s="28">
        <f t="shared" si="34"/>
        <v>100</v>
      </c>
      <c r="G241" s="28">
        <f t="shared" si="33"/>
        <v>1.2636360662863353</v>
      </c>
      <c r="H241" s="28" t="s">
        <v>885</v>
      </c>
      <c r="I241" s="28" t="s">
        <v>430</v>
      </c>
      <c r="J241" s="56">
        <f t="shared" si="35"/>
        <v>2325.72218</v>
      </c>
      <c r="K241" s="56"/>
      <c r="L241" s="56">
        <v>2325.72218</v>
      </c>
      <c r="M241" s="56"/>
      <c r="N241" s="56"/>
      <c r="O241" s="56"/>
      <c r="P241" s="56"/>
      <c r="Q241" s="28"/>
      <c r="R241" s="56"/>
      <c r="S241" s="56"/>
      <c r="T241" s="56"/>
      <c r="U241" s="28"/>
      <c r="V241" s="28" t="s">
        <v>99</v>
      </c>
      <c r="W241" s="115"/>
      <c r="X241" s="28" t="s">
        <v>799</v>
      </c>
      <c r="Y241" s="56">
        <v>3000</v>
      </c>
      <c r="Z241" s="56"/>
    </row>
    <row r="242" spans="1:26" s="7" customFormat="1" ht="246" customHeight="1">
      <c r="A242" s="60" t="s">
        <v>681</v>
      </c>
      <c r="B242" s="28"/>
      <c r="C242" s="28" t="s">
        <v>31</v>
      </c>
      <c r="D242" s="28">
        <v>499.5</v>
      </c>
      <c r="E242" s="28">
        <v>499.5</v>
      </c>
      <c r="F242" s="28">
        <f t="shared" si="34"/>
        <v>100</v>
      </c>
      <c r="G242" s="28">
        <f t="shared" si="33"/>
        <v>9.93190906906907</v>
      </c>
      <c r="H242" s="28" t="s">
        <v>885</v>
      </c>
      <c r="I242" s="28" t="s">
        <v>430</v>
      </c>
      <c r="J242" s="56">
        <f t="shared" si="35"/>
        <v>4960.98858</v>
      </c>
      <c r="K242" s="56"/>
      <c r="L242" s="56">
        <v>4960.98858</v>
      </c>
      <c r="M242" s="56"/>
      <c r="N242" s="56"/>
      <c r="O242" s="56"/>
      <c r="P242" s="56"/>
      <c r="Q242" s="28"/>
      <c r="R242" s="56"/>
      <c r="S242" s="56"/>
      <c r="T242" s="56"/>
      <c r="U242" s="28"/>
      <c r="V242" s="28" t="s">
        <v>100</v>
      </c>
      <c r="W242" s="115"/>
      <c r="X242" s="28" t="s">
        <v>102</v>
      </c>
      <c r="Y242" s="56">
        <v>5000</v>
      </c>
      <c r="Z242" s="56"/>
    </row>
    <row r="243" spans="1:26" s="7" customFormat="1" ht="143.25" customHeight="1">
      <c r="A243" s="60" t="s">
        <v>682</v>
      </c>
      <c r="B243" s="28"/>
      <c r="C243" s="28" t="s">
        <v>32</v>
      </c>
      <c r="D243" s="28">
        <v>476</v>
      </c>
      <c r="E243" s="28">
        <v>476</v>
      </c>
      <c r="F243" s="28">
        <f t="shared" si="34"/>
        <v>100</v>
      </c>
      <c r="G243" s="28">
        <f t="shared" si="33"/>
        <v>4.622479390756302</v>
      </c>
      <c r="H243" s="28" t="s">
        <v>885</v>
      </c>
      <c r="I243" s="28" t="s">
        <v>430</v>
      </c>
      <c r="J243" s="56">
        <f t="shared" si="35"/>
        <v>2200.30019</v>
      </c>
      <c r="K243" s="56"/>
      <c r="L243" s="56">
        <v>2200.30019</v>
      </c>
      <c r="M243" s="56"/>
      <c r="N243" s="56"/>
      <c r="O243" s="56"/>
      <c r="P243" s="56"/>
      <c r="Q243" s="28"/>
      <c r="R243" s="56"/>
      <c r="S243" s="56"/>
      <c r="T243" s="56"/>
      <c r="U243" s="28"/>
      <c r="V243" s="28" t="s">
        <v>101</v>
      </c>
      <c r="W243" s="115"/>
      <c r="X243" s="28" t="s">
        <v>799</v>
      </c>
      <c r="Y243" s="56">
        <v>3000</v>
      </c>
      <c r="Z243" s="56"/>
    </row>
    <row r="244" spans="1:26" s="7" customFormat="1" ht="150.75" customHeight="1">
      <c r="A244" s="60" t="s">
        <v>683</v>
      </c>
      <c r="B244" s="28"/>
      <c r="C244" s="28" t="s">
        <v>11</v>
      </c>
      <c r="D244" s="28">
        <v>326.5</v>
      </c>
      <c r="E244" s="28">
        <v>326.5</v>
      </c>
      <c r="F244" s="28">
        <f t="shared" si="34"/>
        <v>100</v>
      </c>
      <c r="G244" s="28">
        <f t="shared" si="33"/>
        <v>5.06096471669219</v>
      </c>
      <c r="H244" s="28" t="s">
        <v>885</v>
      </c>
      <c r="I244" s="28" t="s">
        <v>430</v>
      </c>
      <c r="J244" s="56">
        <f t="shared" si="35"/>
        <v>1652.40498</v>
      </c>
      <c r="K244" s="56"/>
      <c r="L244" s="56">
        <v>1652.40498</v>
      </c>
      <c r="M244" s="56"/>
      <c r="N244" s="56"/>
      <c r="O244" s="56"/>
      <c r="P244" s="56"/>
      <c r="Q244" s="28"/>
      <c r="R244" s="56"/>
      <c r="S244" s="56"/>
      <c r="T244" s="56"/>
      <c r="U244" s="28"/>
      <c r="V244" s="28" t="s">
        <v>99</v>
      </c>
      <c r="W244" s="115"/>
      <c r="X244" s="28" t="s">
        <v>799</v>
      </c>
      <c r="Y244" s="56">
        <v>2000</v>
      </c>
      <c r="Z244" s="56"/>
    </row>
    <row r="245" spans="1:26" s="7" customFormat="1" ht="111.75" customHeight="1">
      <c r="A245" s="21" t="s">
        <v>382</v>
      </c>
      <c r="B245" s="28"/>
      <c r="C245" s="28"/>
      <c r="D245" s="24">
        <v>7800.8</v>
      </c>
      <c r="E245" s="24">
        <v>3500</v>
      </c>
      <c r="F245" s="24">
        <f t="shared" si="34"/>
        <v>44.86719310839914</v>
      </c>
      <c r="G245" s="24">
        <f t="shared" si="33"/>
        <v>1.4285702571428571</v>
      </c>
      <c r="H245" s="24"/>
      <c r="I245" s="24"/>
      <c r="J245" s="45">
        <f t="shared" si="35"/>
        <v>4999.9959</v>
      </c>
      <c r="K245" s="45"/>
      <c r="L245" s="45">
        <f>L246</f>
        <v>4999.9959</v>
      </c>
      <c r="M245" s="56"/>
      <c r="N245" s="56"/>
      <c r="O245" s="56"/>
      <c r="P245" s="56"/>
      <c r="Q245" s="28"/>
      <c r="R245" s="56"/>
      <c r="S245" s="56"/>
      <c r="T245" s="56"/>
      <c r="U245" s="28"/>
      <c r="V245" s="28"/>
      <c r="W245" s="28"/>
      <c r="X245" s="28"/>
      <c r="Y245" s="56"/>
      <c r="Z245" s="56"/>
    </row>
    <row r="246" spans="1:26" s="7" customFormat="1" ht="177.75" customHeight="1">
      <c r="A246" s="60" t="s">
        <v>256</v>
      </c>
      <c r="B246" s="28"/>
      <c r="C246" s="28" t="s">
        <v>33</v>
      </c>
      <c r="D246" s="28">
        <v>7800.8</v>
      </c>
      <c r="E246" s="28">
        <v>3500</v>
      </c>
      <c r="F246" s="28">
        <f t="shared" si="34"/>
        <v>44.86719310839914</v>
      </c>
      <c r="G246" s="28">
        <f t="shared" si="33"/>
        <v>1.4285702571428571</v>
      </c>
      <c r="H246" s="28" t="s">
        <v>885</v>
      </c>
      <c r="I246" s="28" t="s">
        <v>430</v>
      </c>
      <c r="J246" s="56">
        <f t="shared" si="35"/>
        <v>4999.9959</v>
      </c>
      <c r="K246" s="56"/>
      <c r="L246" s="56">
        <v>4999.9959</v>
      </c>
      <c r="M246" s="56"/>
      <c r="N246" s="56"/>
      <c r="O246" s="56"/>
      <c r="P246" s="56"/>
      <c r="Q246" s="28"/>
      <c r="R246" s="56"/>
      <c r="S246" s="56"/>
      <c r="T246" s="56"/>
      <c r="U246" s="28"/>
      <c r="V246" s="28" t="s">
        <v>104</v>
      </c>
      <c r="W246" s="28" t="s">
        <v>548</v>
      </c>
      <c r="X246" s="28" t="s">
        <v>232</v>
      </c>
      <c r="Y246" s="56">
        <v>5000</v>
      </c>
      <c r="Z246" s="56"/>
    </row>
    <row r="247" spans="1:26" s="7" customFormat="1" ht="124.5" customHeight="1">
      <c r="A247" s="21" t="s">
        <v>383</v>
      </c>
      <c r="B247" s="28"/>
      <c r="C247" s="28"/>
      <c r="D247" s="24">
        <f>D248+D249+D250+D251</f>
        <v>3360.1000000000004</v>
      </c>
      <c r="E247" s="24">
        <f>E248+E249+E250+E251</f>
        <v>1688.6</v>
      </c>
      <c r="F247" s="24">
        <f t="shared" si="34"/>
        <v>50.25445671259783</v>
      </c>
      <c r="G247" s="24">
        <f t="shared" si="33"/>
        <v>2.664929527419164</v>
      </c>
      <c r="H247" s="24"/>
      <c r="I247" s="24"/>
      <c r="J247" s="45">
        <f>J248+J249+J250+J251</f>
        <v>4500</v>
      </c>
      <c r="K247" s="45"/>
      <c r="L247" s="45">
        <f>L248+L249+L250+L251</f>
        <v>4500</v>
      </c>
      <c r="M247" s="56"/>
      <c r="N247" s="56"/>
      <c r="O247" s="56"/>
      <c r="P247" s="56"/>
      <c r="Q247" s="28"/>
      <c r="R247" s="56"/>
      <c r="S247" s="56"/>
      <c r="T247" s="56"/>
      <c r="U247" s="28"/>
      <c r="V247" s="28"/>
      <c r="W247" s="28"/>
      <c r="X247" s="28"/>
      <c r="Y247" s="56"/>
      <c r="Z247" s="56"/>
    </row>
    <row r="248" spans="1:26" s="7" customFormat="1" ht="119.25" customHeight="1">
      <c r="A248" s="60" t="s">
        <v>684</v>
      </c>
      <c r="B248" s="28"/>
      <c r="C248" s="28" t="s">
        <v>34</v>
      </c>
      <c r="D248" s="28">
        <v>1068.9</v>
      </c>
      <c r="E248" s="28">
        <v>573.1</v>
      </c>
      <c r="F248" s="28">
        <f t="shared" si="34"/>
        <v>53.61586677893161</v>
      </c>
      <c r="G248" s="28">
        <f t="shared" si="33"/>
        <v>1.4943339207817135</v>
      </c>
      <c r="H248" s="28" t="s">
        <v>885</v>
      </c>
      <c r="I248" s="28" t="s">
        <v>430</v>
      </c>
      <c r="J248" s="56">
        <f aca="true" t="shared" si="36" ref="J248:J253">K248+L248</f>
        <v>856.40277</v>
      </c>
      <c r="K248" s="56"/>
      <c r="L248" s="56">
        <v>856.40277</v>
      </c>
      <c r="M248" s="56"/>
      <c r="N248" s="56"/>
      <c r="O248" s="56"/>
      <c r="P248" s="56"/>
      <c r="Q248" s="28"/>
      <c r="R248" s="56"/>
      <c r="S248" s="56"/>
      <c r="T248" s="56"/>
      <c r="U248" s="28"/>
      <c r="V248" s="28" t="s">
        <v>105</v>
      </c>
      <c r="W248" s="115" t="s">
        <v>554</v>
      </c>
      <c r="X248" s="28" t="s">
        <v>796</v>
      </c>
      <c r="Y248" s="56">
        <v>1000</v>
      </c>
      <c r="Z248" s="56"/>
    </row>
    <row r="249" spans="1:26" s="7" customFormat="1" ht="110.25" customHeight="1">
      <c r="A249" s="60" t="s">
        <v>685</v>
      </c>
      <c r="B249" s="28"/>
      <c r="C249" s="28" t="s">
        <v>35</v>
      </c>
      <c r="D249" s="28">
        <v>444.6</v>
      </c>
      <c r="E249" s="28">
        <v>444.6</v>
      </c>
      <c r="F249" s="28">
        <f t="shared" si="34"/>
        <v>100</v>
      </c>
      <c r="G249" s="28">
        <f t="shared" si="33"/>
        <v>0.27310616284300493</v>
      </c>
      <c r="H249" s="28" t="s">
        <v>885</v>
      </c>
      <c r="I249" s="28" t="s">
        <v>430</v>
      </c>
      <c r="J249" s="56">
        <f t="shared" si="36"/>
        <v>121.423</v>
      </c>
      <c r="K249" s="56"/>
      <c r="L249" s="56">
        <v>121.423</v>
      </c>
      <c r="M249" s="56"/>
      <c r="N249" s="56"/>
      <c r="O249" s="56"/>
      <c r="P249" s="56"/>
      <c r="Q249" s="28"/>
      <c r="R249" s="56"/>
      <c r="S249" s="56"/>
      <c r="T249" s="56"/>
      <c r="U249" s="28"/>
      <c r="V249" s="28" t="s">
        <v>106</v>
      </c>
      <c r="W249" s="115"/>
      <c r="X249" s="28" t="s">
        <v>797</v>
      </c>
      <c r="Y249" s="56">
        <v>1000</v>
      </c>
      <c r="Z249" s="56"/>
    </row>
    <row r="250" spans="1:26" s="7" customFormat="1" ht="110.25" customHeight="1">
      <c r="A250" s="60" t="s">
        <v>686</v>
      </c>
      <c r="B250" s="28"/>
      <c r="C250" s="28" t="s">
        <v>36</v>
      </c>
      <c r="D250" s="28">
        <v>91.7</v>
      </c>
      <c r="E250" s="28">
        <v>30.3</v>
      </c>
      <c r="F250" s="28">
        <f t="shared" si="34"/>
        <v>33.042529989094874</v>
      </c>
      <c r="G250" s="28">
        <f t="shared" si="33"/>
        <v>2.252905610561056</v>
      </c>
      <c r="H250" s="28" t="s">
        <v>885</v>
      </c>
      <c r="I250" s="28" t="s">
        <v>430</v>
      </c>
      <c r="J250" s="56">
        <f t="shared" si="36"/>
        <v>68.26304</v>
      </c>
      <c r="K250" s="56"/>
      <c r="L250" s="56">
        <v>68.26304</v>
      </c>
      <c r="M250" s="56"/>
      <c r="N250" s="56"/>
      <c r="O250" s="56"/>
      <c r="P250" s="56"/>
      <c r="Q250" s="28"/>
      <c r="R250" s="56"/>
      <c r="S250" s="56"/>
      <c r="T250" s="56"/>
      <c r="U250" s="28"/>
      <c r="V250" s="28" t="s">
        <v>107</v>
      </c>
      <c r="W250" s="115"/>
      <c r="X250" s="28" t="s">
        <v>797</v>
      </c>
      <c r="Y250" s="56">
        <v>500</v>
      </c>
      <c r="Z250" s="56"/>
    </row>
    <row r="251" spans="1:26" s="7" customFormat="1" ht="197.25" customHeight="1">
      <c r="A251" s="60" t="s">
        <v>687</v>
      </c>
      <c r="B251" s="28"/>
      <c r="C251" s="28" t="s">
        <v>17</v>
      </c>
      <c r="D251" s="28">
        <v>1754.9</v>
      </c>
      <c r="E251" s="28">
        <v>640.6</v>
      </c>
      <c r="F251" s="28">
        <f t="shared" si="34"/>
        <v>36.50350447318936</v>
      </c>
      <c r="G251" s="28">
        <f t="shared" si="33"/>
        <v>5.39168153293787</v>
      </c>
      <c r="H251" s="28" t="s">
        <v>885</v>
      </c>
      <c r="I251" s="28" t="s">
        <v>430</v>
      </c>
      <c r="J251" s="56">
        <f t="shared" si="36"/>
        <v>3453.91119</v>
      </c>
      <c r="K251" s="56"/>
      <c r="L251" s="56">
        <v>3453.91119</v>
      </c>
      <c r="M251" s="56"/>
      <c r="N251" s="56"/>
      <c r="O251" s="56"/>
      <c r="P251" s="56"/>
      <c r="Q251" s="28"/>
      <c r="R251" s="56"/>
      <c r="S251" s="56"/>
      <c r="T251" s="56"/>
      <c r="U251" s="28"/>
      <c r="V251" s="28" t="s">
        <v>108</v>
      </c>
      <c r="W251" s="115"/>
      <c r="X251" s="28" t="s">
        <v>855</v>
      </c>
      <c r="Y251" s="56">
        <v>3500</v>
      </c>
      <c r="Z251" s="56"/>
    </row>
    <row r="252" spans="1:26" s="7" customFormat="1" ht="120.75" customHeight="1">
      <c r="A252" s="21" t="s">
        <v>384</v>
      </c>
      <c r="B252" s="28"/>
      <c r="C252" s="28"/>
      <c r="D252" s="24">
        <f>D253</f>
        <v>1603.3</v>
      </c>
      <c r="E252" s="24">
        <f>E253</f>
        <v>1100</v>
      </c>
      <c r="F252" s="24">
        <f t="shared" si="34"/>
        <v>68.6084949791056</v>
      </c>
      <c r="G252" s="24">
        <f t="shared" si="33"/>
        <v>2.727272727272727</v>
      </c>
      <c r="H252" s="24"/>
      <c r="I252" s="24"/>
      <c r="J252" s="45">
        <f t="shared" si="36"/>
        <v>3000</v>
      </c>
      <c r="K252" s="45"/>
      <c r="L252" s="45">
        <v>3000</v>
      </c>
      <c r="M252" s="56"/>
      <c r="N252" s="56"/>
      <c r="O252" s="56"/>
      <c r="P252" s="56"/>
      <c r="Q252" s="28"/>
      <c r="R252" s="56"/>
      <c r="S252" s="56"/>
      <c r="T252" s="56"/>
      <c r="U252" s="28"/>
      <c r="V252" s="28"/>
      <c r="W252" s="28"/>
      <c r="X252" s="28"/>
      <c r="Y252" s="56"/>
      <c r="Z252" s="56"/>
    </row>
    <row r="253" spans="1:26" s="7" customFormat="1" ht="155.25" customHeight="1">
      <c r="A253" s="60" t="s">
        <v>256</v>
      </c>
      <c r="B253" s="28"/>
      <c r="C253" s="28" t="s">
        <v>37</v>
      </c>
      <c r="D253" s="28">
        <v>1603.3</v>
      </c>
      <c r="E253" s="28">
        <v>1100</v>
      </c>
      <c r="F253" s="28">
        <f t="shared" si="34"/>
        <v>68.6084949791056</v>
      </c>
      <c r="G253" s="28">
        <f t="shared" si="33"/>
        <v>2.727272727272727</v>
      </c>
      <c r="H253" s="28" t="s">
        <v>885</v>
      </c>
      <c r="I253" s="28" t="s">
        <v>430</v>
      </c>
      <c r="J253" s="56">
        <f t="shared" si="36"/>
        <v>3000</v>
      </c>
      <c r="K253" s="56"/>
      <c r="L253" s="56">
        <v>3000</v>
      </c>
      <c r="M253" s="56"/>
      <c r="N253" s="56"/>
      <c r="O253" s="56"/>
      <c r="P253" s="56"/>
      <c r="Q253" s="28"/>
      <c r="R253" s="56"/>
      <c r="S253" s="56"/>
      <c r="T253" s="56"/>
      <c r="U253" s="28"/>
      <c r="V253" s="28" t="s">
        <v>109</v>
      </c>
      <c r="W253" s="28" t="s">
        <v>548</v>
      </c>
      <c r="X253" s="28" t="s">
        <v>232</v>
      </c>
      <c r="Y253" s="56">
        <v>3000</v>
      </c>
      <c r="Z253" s="56"/>
    </row>
    <row r="254" spans="1:26" s="7" customFormat="1" ht="110.25" customHeight="1">
      <c r="A254" s="21" t="s">
        <v>385</v>
      </c>
      <c r="B254" s="28"/>
      <c r="C254" s="28"/>
      <c r="D254" s="24">
        <f>D255+D256</f>
        <v>3371.2</v>
      </c>
      <c r="E254" s="24">
        <f>E255+E256</f>
        <v>2177.6</v>
      </c>
      <c r="F254" s="24">
        <f t="shared" si="34"/>
        <v>64.59420977693404</v>
      </c>
      <c r="G254" s="24">
        <f t="shared" si="33"/>
        <v>1.8368846436443793</v>
      </c>
      <c r="H254" s="24"/>
      <c r="I254" s="24"/>
      <c r="J254" s="45">
        <f>J255+J256</f>
        <v>4000</v>
      </c>
      <c r="K254" s="45"/>
      <c r="L254" s="45">
        <f>L255+L256</f>
        <v>4000</v>
      </c>
      <c r="M254" s="56"/>
      <c r="N254" s="56"/>
      <c r="O254" s="56"/>
      <c r="P254" s="56"/>
      <c r="Q254" s="28"/>
      <c r="R254" s="56"/>
      <c r="S254" s="56"/>
      <c r="T254" s="56"/>
      <c r="U254" s="28"/>
      <c r="V254" s="28"/>
      <c r="W254" s="28"/>
      <c r="X254" s="28"/>
      <c r="Y254" s="56"/>
      <c r="Z254" s="56"/>
    </row>
    <row r="255" spans="1:26" s="7" customFormat="1" ht="140.25" customHeight="1">
      <c r="A255" s="60" t="s">
        <v>688</v>
      </c>
      <c r="B255" s="28"/>
      <c r="C255" s="28" t="s">
        <v>41</v>
      </c>
      <c r="D255" s="28">
        <v>2693.6</v>
      </c>
      <c r="E255" s="28">
        <v>1500</v>
      </c>
      <c r="F255" s="28">
        <f t="shared" si="34"/>
        <v>55.68755568755569</v>
      </c>
      <c r="G255" s="28">
        <f t="shared" si="33"/>
        <v>1.3473086666666667</v>
      </c>
      <c r="H255" s="28" t="s">
        <v>885</v>
      </c>
      <c r="I255" s="28" t="s">
        <v>430</v>
      </c>
      <c r="J255" s="56">
        <f>K255+L255</f>
        <v>2020.963</v>
      </c>
      <c r="K255" s="56"/>
      <c r="L255" s="56">
        <v>2020.963</v>
      </c>
      <c r="M255" s="56"/>
      <c r="N255" s="56"/>
      <c r="O255" s="56"/>
      <c r="P255" s="56"/>
      <c r="Q255" s="28"/>
      <c r="R255" s="56"/>
      <c r="S255" s="56"/>
      <c r="T255" s="56"/>
      <c r="U255" s="28"/>
      <c r="V255" s="28" t="s">
        <v>110</v>
      </c>
      <c r="W255" s="115" t="s">
        <v>548</v>
      </c>
      <c r="X255" s="28" t="s">
        <v>232</v>
      </c>
      <c r="Y255" s="56">
        <v>2100</v>
      </c>
      <c r="Z255" s="56"/>
    </row>
    <row r="256" spans="1:26" s="7" customFormat="1" ht="104.25" customHeight="1">
      <c r="A256" s="60" t="s">
        <v>689</v>
      </c>
      <c r="B256" s="28"/>
      <c r="C256" s="28" t="s">
        <v>42</v>
      </c>
      <c r="D256" s="28">
        <v>677.6</v>
      </c>
      <c r="E256" s="28">
        <v>677.6</v>
      </c>
      <c r="F256" s="28">
        <f t="shared" si="34"/>
        <v>100</v>
      </c>
      <c r="G256" s="28">
        <f t="shared" si="33"/>
        <v>2.9206567296340022</v>
      </c>
      <c r="H256" s="28" t="s">
        <v>885</v>
      </c>
      <c r="I256" s="28" t="s">
        <v>430</v>
      </c>
      <c r="J256" s="56">
        <f>K256+L256</f>
        <v>1979.037</v>
      </c>
      <c r="K256" s="56"/>
      <c r="L256" s="56">
        <v>1979.037</v>
      </c>
      <c r="M256" s="56"/>
      <c r="N256" s="56"/>
      <c r="O256" s="56"/>
      <c r="P256" s="56"/>
      <c r="Q256" s="28"/>
      <c r="R256" s="56"/>
      <c r="S256" s="56"/>
      <c r="T256" s="56"/>
      <c r="U256" s="28"/>
      <c r="V256" s="28" t="s">
        <v>111</v>
      </c>
      <c r="W256" s="115"/>
      <c r="X256" s="28" t="s">
        <v>232</v>
      </c>
      <c r="Y256" s="56">
        <v>2000</v>
      </c>
      <c r="Z256" s="56"/>
    </row>
    <row r="257" spans="1:26" s="7" customFormat="1" ht="111.75" customHeight="1">
      <c r="A257" s="21" t="s">
        <v>386</v>
      </c>
      <c r="B257" s="28"/>
      <c r="C257" s="28"/>
      <c r="D257" s="24">
        <f>D258+D259+D260+D261+D262+D263</f>
        <v>3690.8</v>
      </c>
      <c r="E257" s="24">
        <f>E258+E259+E260+E261+E262+E263</f>
        <v>2712.4999999999995</v>
      </c>
      <c r="F257" s="24">
        <f t="shared" si="34"/>
        <v>73.49355153354284</v>
      </c>
      <c r="G257" s="24">
        <f t="shared" si="33"/>
        <v>2.027649769585254</v>
      </c>
      <c r="H257" s="24"/>
      <c r="I257" s="24"/>
      <c r="J257" s="45">
        <f>J258+J259+J260+J261+J262+J263</f>
        <v>5500</v>
      </c>
      <c r="K257" s="45"/>
      <c r="L257" s="45">
        <f>L258+L259+L260+L261+L262+L263</f>
        <v>5500</v>
      </c>
      <c r="M257" s="56"/>
      <c r="N257" s="56"/>
      <c r="O257" s="56"/>
      <c r="P257" s="56"/>
      <c r="Q257" s="28"/>
      <c r="R257" s="56"/>
      <c r="S257" s="56"/>
      <c r="T257" s="56"/>
      <c r="U257" s="28"/>
      <c r="V257" s="28"/>
      <c r="W257" s="28"/>
      <c r="X257" s="28"/>
      <c r="Y257" s="56"/>
      <c r="Z257" s="56"/>
    </row>
    <row r="258" spans="1:26" s="7" customFormat="1" ht="197.25" customHeight="1">
      <c r="A258" s="60" t="s">
        <v>690</v>
      </c>
      <c r="B258" s="28"/>
      <c r="C258" s="28" t="s">
        <v>43</v>
      </c>
      <c r="D258" s="28">
        <v>970.2</v>
      </c>
      <c r="E258" s="28">
        <v>729</v>
      </c>
      <c r="F258" s="28">
        <f t="shared" si="34"/>
        <v>75.139146567718</v>
      </c>
      <c r="G258" s="28">
        <f t="shared" si="33"/>
        <v>5.297946378600823</v>
      </c>
      <c r="H258" s="28" t="s">
        <v>885</v>
      </c>
      <c r="I258" s="28" t="s">
        <v>430</v>
      </c>
      <c r="J258" s="56">
        <f aca="true" t="shared" si="37" ref="J258:J266">K258+L258</f>
        <v>3862.20291</v>
      </c>
      <c r="K258" s="56"/>
      <c r="L258" s="56">
        <v>3862.20291</v>
      </c>
      <c r="M258" s="56"/>
      <c r="N258" s="56"/>
      <c r="O258" s="56"/>
      <c r="P258" s="56"/>
      <c r="Q258" s="28"/>
      <c r="R258" s="56"/>
      <c r="S258" s="56"/>
      <c r="T258" s="56"/>
      <c r="U258" s="28"/>
      <c r="V258" s="28" t="s">
        <v>112</v>
      </c>
      <c r="W258" s="115" t="s">
        <v>550</v>
      </c>
      <c r="X258" s="28" t="s">
        <v>856</v>
      </c>
      <c r="Y258" s="56">
        <v>4000</v>
      </c>
      <c r="Z258" s="56"/>
    </row>
    <row r="259" spans="1:26" s="7" customFormat="1" ht="140.25" customHeight="1">
      <c r="A259" s="60" t="s">
        <v>691</v>
      </c>
      <c r="B259" s="28"/>
      <c r="C259" s="28" t="s">
        <v>44</v>
      </c>
      <c r="D259" s="28">
        <v>389.3</v>
      </c>
      <c r="E259" s="28">
        <v>389.3</v>
      </c>
      <c r="F259" s="28">
        <f t="shared" si="34"/>
        <v>100</v>
      </c>
      <c r="G259" s="28">
        <f t="shared" si="33"/>
        <v>0.06773236578474184</v>
      </c>
      <c r="H259" s="28" t="s">
        <v>885</v>
      </c>
      <c r="I259" s="28" t="s">
        <v>430</v>
      </c>
      <c r="J259" s="56">
        <f t="shared" si="37"/>
        <v>26.36821</v>
      </c>
      <c r="K259" s="56"/>
      <c r="L259" s="56">
        <v>26.36821</v>
      </c>
      <c r="M259" s="56"/>
      <c r="N259" s="56"/>
      <c r="O259" s="56"/>
      <c r="P259" s="56"/>
      <c r="Q259" s="28"/>
      <c r="R259" s="56"/>
      <c r="S259" s="56"/>
      <c r="T259" s="56"/>
      <c r="U259" s="28"/>
      <c r="V259" s="28" t="s">
        <v>113</v>
      </c>
      <c r="W259" s="115"/>
      <c r="X259" s="28" t="s">
        <v>232</v>
      </c>
      <c r="Y259" s="56">
        <v>500</v>
      </c>
      <c r="Z259" s="56"/>
    </row>
    <row r="260" spans="1:26" s="7" customFormat="1" ht="116.25" customHeight="1">
      <c r="A260" s="60" t="s">
        <v>692</v>
      </c>
      <c r="B260" s="28"/>
      <c r="C260" s="28" t="s">
        <v>45</v>
      </c>
      <c r="D260" s="28">
        <v>1053</v>
      </c>
      <c r="E260" s="28">
        <v>1047.1</v>
      </c>
      <c r="F260" s="28">
        <f t="shared" si="34"/>
        <v>99.43969610636276</v>
      </c>
      <c r="G260" s="28">
        <f t="shared" si="33"/>
        <v>0.22075867634418872</v>
      </c>
      <c r="H260" s="28" t="s">
        <v>885</v>
      </c>
      <c r="I260" s="28" t="s">
        <v>430</v>
      </c>
      <c r="J260" s="56">
        <f t="shared" si="37"/>
        <v>231.15641</v>
      </c>
      <c r="K260" s="56"/>
      <c r="L260" s="56">
        <v>231.15641</v>
      </c>
      <c r="M260" s="56"/>
      <c r="N260" s="56"/>
      <c r="O260" s="56"/>
      <c r="P260" s="56"/>
      <c r="Q260" s="28"/>
      <c r="R260" s="56"/>
      <c r="S260" s="56"/>
      <c r="T260" s="56"/>
      <c r="U260" s="28"/>
      <c r="V260" s="28" t="s">
        <v>114</v>
      </c>
      <c r="W260" s="115"/>
      <c r="X260" s="28" t="s">
        <v>232</v>
      </c>
      <c r="Y260" s="56">
        <v>1000</v>
      </c>
      <c r="Z260" s="56"/>
    </row>
    <row r="261" spans="1:26" s="7" customFormat="1" ht="108.75" customHeight="1">
      <c r="A261" s="60" t="s">
        <v>693</v>
      </c>
      <c r="B261" s="28"/>
      <c r="C261" s="28" t="s">
        <v>27</v>
      </c>
      <c r="D261" s="28">
        <v>781.7</v>
      </c>
      <c r="E261" s="28">
        <v>184</v>
      </c>
      <c r="F261" s="28">
        <f t="shared" si="34"/>
        <v>23.538441857490085</v>
      </c>
      <c r="G261" s="28">
        <f t="shared" si="33"/>
        <v>1.3916033695652175</v>
      </c>
      <c r="H261" s="28" t="s">
        <v>885</v>
      </c>
      <c r="I261" s="28" t="s">
        <v>430</v>
      </c>
      <c r="J261" s="56">
        <f t="shared" si="37"/>
        <v>256.05502</v>
      </c>
      <c r="K261" s="56"/>
      <c r="L261" s="56">
        <v>256.05502</v>
      </c>
      <c r="M261" s="56"/>
      <c r="N261" s="56"/>
      <c r="O261" s="56"/>
      <c r="P261" s="56"/>
      <c r="Q261" s="28"/>
      <c r="R261" s="56"/>
      <c r="S261" s="56"/>
      <c r="T261" s="56"/>
      <c r="U261" s="28"/>
      <c r="V261" s="28" t="s">
        <v>115</v>
      </c>
      <c r="W261" s="115"/>
      <c r="X261" s="28" t="s">
        <v>792</v>
      </c>
      <c r="Y261" s="56">
        <v>500</v>
      </c>
      <c r="Z261" s="56"/>
    </row>
    <row r="262" spans="1:26" s="7" customFormat="1" ht="113.25" customHeight="1">
      <c r="A262" s="60" t="s">
        <v>694</v>
      </c>
      <c r="B262" s="28"/>
      <c r="C262" s="28" t="s">
        <v>42</v>
      </c>
      <c r="D262" s="28">
        <v>137.8</v>
      </c>
      <c r="E262" s="28">
        <v>33.1</v>
      </c>
      <c r="F262" s="28">
        <f t="shared" si="34"/>
        <v>24.02031930333817</v>
      </c>
      <c r="G262" s="28">
        <f aca="true" t="shared" si="38" ref="G262:G293">(J262+N262)/E262</f>
        <v>0.6826214501510574</v>
      </c>
      <c r="H262" s="28" t="s">
        <v>885</v>
      </c>
      <c r="I262" s="28" t="s">
        <v>430</v>
      </c>
      <c r="J262" s="56">
        <f t="shared" si="37"/>
        <v>22.59477</v>
      </c>
      <c r="K262" s="56"/>
      <c r="L262" s="56">
        <v>22.59477</v>
      </c>
      <c r="M262" s="56"/>
      <c r="N262" s="56"/>
      <c r="O262" s="56"/>
      <c r="P262" s="56"/>
      <c r="Q262" s="28"/>
      <c r="R262" s="56"/>
      <c r="S262" s="56"/>
      <c r="T262" s="56"/>
      <c r="U262" s="28"/>
      <c r="V262" s="28" t="s">
        <v>116</v>
      </c>
      <c r="W262" s="115"/>
      <c r="X262" s="28" t="s">
        <v>232</v>
      </c>
      <c r="Y262" s="56">
        <v>1500</v>
      </c>
      <c r="Z262" s="56"/>
    </row>
    <row r="263" spans="1:26" s="7" customFormat="1" ht="96" customHeight="1">
      <c r="A263" s="60" t="s">
        <v>695</v>
      </c>
      <c r="B263" s="28"/>
      <c r="C263" s="28" t="s">
        <v>27</v>
      </c>
      <c r="D263" s="28">
        <v>358.8</v>
      </c>
      <c r="E263" s="28">
        <v>330</v>
      </c>
      <c r="F263" s="28">
        <f t="shared" si="34"/>
        <v>91.97324414715719</v>
      </c>
      <c r="G263" s="28">
        <f t="shared" si="38"/>
        <v>3.3382505454545455</v>
      </c>
      <c r="H263" s="28" t="s">
        <v>900</v>
      </c>
      <c r="I263" s="28" t="s">
        <v>430</v>
      </c>
      <c r="J263" s="56">
        <f>K263+L263</f>
        <v>1101.62268</v>
      </c>
      <c r="K263" s="56"/>
      <c r="L263" s="56">
        <v>1101.62268</v>
      </c>
      <c r="M263" s="56"/>
      <c r="N263" s="56"/>
      <c r="O263" s="56"/>
      <c r="P263" s="56"/>
      <c r="Q263" s="28"/>
      <c r="R263" s="56"/>
      <c r="S263" s="56"/>
      <c r="T263" s="56"/>
      <c r="U263" s="28"/>
      <c r="V263" s="28" t="s">
        <v>115</v>
      </c>
      <c r="W263" s="115"/>
      <c r="X263" s="28" t="s">
        <v>351</v>
      </c>
      <c r="Y263" s="56">
        <v>1836.26</v>
      </c>
      <c r="Z263" s="56"/>
    </row>
    <row r="264" spans="1:26" s="7" customFormat="1" ht="113.25" customHeight="1">
      <c r="A264" s="21" t="s">
        <v>387</v>
      </c>
      <c r="B264" s="28"/>
      <c r="C264" s="28"/>
      <c r="D264" s="24">
        <v>3946.6</v>
      </c>
      <c r="E264" s="24">
        <v>2600</v>
      </c>
      <c r="F264" s="24">
        <f t="shared" si="34"/>
        <v>65.87949120762175</v>
      </c>
      <c r="G264" s="24">
        <f t="shared" si="38"/>
        <v>1.3846153846153846</v>
      </c>
      <c r="H264" s="24"/>
      <c r="I264" s="24"/>
      <c r="J264" s="45">
        <f t="shared" si="37"/>
        <v>3600</v>
      </c>
      <c r="K264" s="45">
        <v>600</v>
      </c>
      <c r="L264" s="45">
        <v>3000</v>
      </c>
      <c r="M264" s="56"/>
      <c r="N264" s="56"/>
      <c r="O264" s="56"/>
      <c r="P264" s="56"/>
      <c r="Q264" s="28"/>
      <c r="R264" s="56"/>
      <c r="S264" s="56"/>
      <c r="T264" s="56"/>
      <c r="U264" s="28"/>
      <c r="V264" s="28"/>
      <c r="W264" s="28"/>
      <c r="X264" s="28"/>
      <c r="Y264" s="56"/>
      <c r="Z264" s="56"/>
    </row>
    <row r="265" spans="1:26" s="7" customFormat="1" ht="165.75" customHeight="1">
      <c r="A265" s="60" t="s">
        <v>731</v>
      </c>
      <c r="B265" s="28"/>
      <c r="C265" s="28" t="s">
        <v>14</v>
      </c>
      <c r="D265" s="28">
        <v>3946.6</v>
      </c>
      <c r="E265" s="28">
        <v>2600</v>
      </c>
      <c r="F265" s="28">
        <f t="shared" si="34"/>
        <v>65.87949120762175</v>
      </c>
      <c r="G265" s="28">
        <f t="shared" si="38"/>
        <v>1.3846153846153846</v>
      </c>
      <c r="H265" s="28" t="s">
        <v>885</v>
      </c>
      <c r="I265" s="28" t="s">
        <v>430</v>
      </c>
      <c r="J265" s="56">
        <f t="shared" si="37"/>
        <v>3600</v>
      </c>
      <c r="K265" s="56">
        <v>600</v>
      </c>
      <c r="L265" s="56">
        <v>3000</v>
      </c>
      <c r="M265" s="56"/>
      <c r="N265" s="56"/>
      <c r="O265" s="56"/>
      <c r="P265" s="56"/>
      <c r="Q265" s="28"/>
      <c r="R265" s="56"/>
      <c r="S265" s="56"/>
      <c r="T265" s="56"/>
      <c r="U265" s="28"/>
      <c r="V265" s="28" t="s">
        <v>117</v>
      </c>
      <c r="W265" s="28" t="s">
        <v>548</v>
      </c>
      <c r="X265" s="28" t="s">
        <v>239</v>
      </c>
      <c r="Y265" s="56">
        <v>3600</v>
      </c>
      <c r="Z265" s="56"/>
    </row>
    <row r="266" spans="1:26" s="9" customFormat="1" ht="111" customHeight="1">
      <c r="A266" s="21" t="s">
        <v>388</v>
      </c>
      <c r="B266" s="28"/>
      <c r="C266" s="28"/>
      <c r="D266" s="24">
        <f>D267+D268</f>
        <v>11235</v>
      </c>
      <c r="E266" s="24">
        <f>E267+E268</f>
        <v>4425.7</v>
      </c>
      <c r="F266" s="24">
        <f t="shared" si="34"/>
        <v>39.39207832665777</v>
      </c>
      <c r="G266" s="24">
        <f>(J266+N266+R266)/E266</f>
        <v>2.4336941048873624</v>
      </c>
      <c r="H266" s="24"/>
      <c r="I266" s="24"/>
      <c r="J266" s="45">
        <f t="shared" si="37"/>
        <v>7100</v>
      </c>
      <c r="K266" s="45">
        <f>K267+K268</f>
        <v>600</v>
      </c>
      <c r="L266" s="45">
        <f>L267+L268</f>
        <v>6500</v>
      </c>
      <c r="M266" s="45"/>
      <c r="N266" s="45"/>
      <c r="O266" s="45"/>
      <c r="P266" s="45"/>
      <c r="Q266" s="24"/>
      <c r="R266" s="45">
        <v>3670.8</v>
      </c>
      <c r="S266" s="45">
        <v>3670.8</v>
      </c>
      <c r="T266" s="56"/>
      <c r="U266" s="28"/>
      <c r="V266" s="28"/>
      <c r="W266" s="28"/>
      <c r="X266" s="28"/>
      <c r="Y266" s="56"/>
      <c r="Z266" s="56"/>
    </row>
    <row r="267" spans="1:26" s="9" customFormat="1" ht="240.75" customHeight="1">
      <c r="A267" s="60" t="s">
        <v>696</v>
      </c>
      <c r="B267" s="28"/>
      <c r="C267" s="28" t="s">
        <v>46</v>
      </c>
      <c r="D267" s="28">
        <v>6402.1</v>
      </c>
      <c r="E267" s="28">
        <v>2225.7</v>
      </c>
      <c r="F267" s="28">
        <f t="shared" si="34"/>
        <v>34.76515518345543</v>
      </c>
      <c r="G267" s="28">
        <f>(J267+N267+R267)/E267</f>
        <v>3.6253523565619807</v>
      </c>
      <c r="H267" s="28" t="s">
        <v>885</v>
      </c>
      <c r="I267" s="28" t="s">
        <v>432</v>
      </c>
      <c r="J267" s="56">
        <f>K267+L267</f>
        <v>4398.14674</v>
      </c>
      <c r="K267" s="56"/>
      <c r="L267" s="56">
        <v>4398.14674</v>
      </c>
      <c r="M267" s="56"/>
      <c r="N267" s="56"/>
      <c r="O267" s="56"/>
      <c r="P267" s="56"/>
      <c r="Q267" s="28"/>
      <c r="R267" s="56">
        <v>3670.8</v>
      </c>
      <c r="S267" s="56">
        <v>3670.8</v>
      </c>
      <c r="T267" s="56"/>
      <c r="U267" s="28"/>
      <c r="V267" s="28" t="s">
        <v>118</v>
      </c>
      <c r="W267" s="115" t="s">
        <v>352</v>
      </c>
      <c r="X267" s="28" t="s">
        <v>857</v>
      </c>
      <c r="Y267" s="56">
        <v>8070.8</v>
      </c>
      <c r="Z267" s="56"/>
    </row>
    <row r="268" spans="1:26" s="7" customFormat="1" ht="406.5" customHeight="1">
      <c r="A268" s="60" t="s">
        <v>179</v>
      </c>
      <c r="B268" s="28"/>
      <c r="C268" s="28" t="s">
        <v>47</v>
      </c>
      <c r="D268" s="28">
        <v>4832.9</v>
      </c>
      <c r="E268" s="28">
        <v>2200</v>
      </c>
      <c r="F268" s="28">
        <f t="shared" si="34"/>
        <v>45.52132260133667</v>
      </c>
      <c r="G268" s="28">
        <f t="shared" si="38"/>
        <v>1.2281151181818182</v>
      </c>
      <c r="H268" s="28" t="s">
        <v>885</v>
      </c>
      <c r="I268" s="28" t="s">
        <v>430</v>
      </c>
      <c r="J268" s="56">
        <f>K268+L268</f>
        <v>2701.85326</v>
      </c>
      <c r="K268" s="56">
        <v>600</v>
      </c>
      <c r="L268" s="56">
        <v>2101.85326</v>
      </c>
      <c r="M268" s="56"/>
      <c r="N268" s="56"/>
      <c r="O268" s="56"/>
      <c r="P268" s="56"/>
      <c r="Q268" s="28"/>
      <c r="R268" s="56"/>
      <c r="S268" s="56"/>
      <c r="T268" s="56"/>
      <c r="U268" s="28"/>
      <c r="V268" s="28" t="s">
        <v>119</v>
      </c>
      <c r="W268" s="115"/>
      <c r="X268" s="28" t="s">
        <v>124</v>
      </c>
      <c r="Y268" s="56">
        <v>4100</v>
      </c>
      <c r="Z268" s="56"/>
    </row>
    <row r="269" spans="1:26" s="7" customFormat="1" ht="135" customHeight="1">
      <c r="A269" s="21" t="s">
        <v>389</v>
      </c>
      <c r="B269" s="28"/>
      <c r="C269" s="28"/>
      <c r="D269" s="24">
        <f>D270+D271+D272+D273+D274</f>
        <v>3370.2000000000003</v>
      </c>
      <c r="E269" s="24">
        <f>E270+E271+E272+E273+E274</f>
        <v>1701.4</v>
      </c>
      <c r="F269" s="24">
        <f t="shared" si="34"/>
        <v>50.48365082190968</v>
      </c>
      <c r="G269" s="24">
        <f t="shared" si="38"/>
        <v>3.761608087457388</v>
      </c>
      <c r="H269" s="24"/>
      <c r="I269" s="24"/>
      <c r="J269" s="45">
        <f>J270+J271+J272+J273+J274</f>
        <v>6000</v>
      </c>
      <c r="K269" s="45"/>
      <c r="L269" s="45">
        <f>L270+L271+L272+L273+L274</f>
        <v>6000</v>
      </c>
      <c r="M269" s="45"/>
      <c r="N269" s="45">
        <f>N270+N271+N272+N273+N274</f>
        <v>400</v>
      </c>
      <c r="O269" s="45"/>
      <c r="P269" s="45">
        <f>P270+P271+P272+P273+P274</f>
        <v>400</v>
      </c>
      <c r="Q269" s="28"/>
      <c r="R269" s="56"/>
      <c r="S269" s="56"/>
      <c r="T269" s="56"/>
      <c r="U269" s="28"/>
      <c r="V269" s="28"/>
      <c r="W269" s="28"/>
      <c r="X269" s="28"/>
      <c r="Y269" s="56"/>
      <c r="Z269" s="56"/>
    </row>
    <row r="270" spans="1:26" s="7" customFormat="1" ht="144.75" customHeight="1">
      <c r="A270" s="60" t="s">
        <v>697</v>
      </c>
      <c r="B270" s="28"/>
      <c r="C270" s="28" t="s">
        <v>27</v>
      </c>
      <c r="D270" s="28">
        <v>1015.2</v>
      </c>
      <c r="E270" s="28">
        <v>787.6</v>
      </c>
      <c r="F270" s="28">
        <f t="shared" si="34"/>
        <v>77.58077226162332</v>
      </c>
      <c r="G270" s="28">
        <f t="shared" si="38"/>
        <v>3.4181437404773996</v>
      </c>
      <c r="H270" s="28" t="s">
        <v>885</v>
      </c>
      <c r="I270" s="28" t="s">
        <v>430</v>
      </c>
      <c r="J270" s="56">
        <f aca="true" t="shared" si="39" ref="J270:J275">K270+L270</f>
        <v>2692.13001</v>
      </c>
      <c r="K270" s="56"/>
      <c r="L270" s="56">
        <v>2692.13001</v>
      </c>
      <c r="M270" s="56"/>
      <c r="N270" s="56"/>
      <c r="O270" s="56"/>
      <c r="P270" s="56"/>
      <c r="Q270" s="28"/>
      <c r="R270" s="56"/>
      <c r="S270" s="56"/>
      <c r="T270" s="56"/>
      <c r="U270" s="28"/>
      <c r="V270" s="28" t="s">
        <v>120</v>
      </c>
      <c r="W270" s="115" t="s">
        <v>353</v>
      </c>
      <c r="X270" s="28" t="s">
        <v>858</v>
      </c>
      <c r="Y270" s="56">
        <v>2700</v>
      </c>
      <c r="Z270" s="56"/>
    </row>
    <row r="271" spans="1:26" s="7" customFormat="1" ht="99.75" customHeight="1">
      <c r="A271" s="60" t="s">
        <v>697</v>
      </c>
      <c r="B271" s="28"/>
      <c r="C271" s="28" t="s">
        <v>48</v>
      </c>
      <c r="D271" s="28">
        <v>706.8</v>
      </c>
      <c r="E271" s="28">
        <v>151.8</v>
      </c>
      <c r="F271" s="28">
        <f t="shared" si="34"/>
        <v>21.47707979626486</v>
      </c>
      <c r="G271" s="28">
        <f t="shared" si="38"/>
        <v>2.0390886034255598</v>
      </c>
      <c r="H271" s="28" t="s">
        <v>885</v>
      </c>
      <c r="I271" s="28" t="s">
        <v>430</v>
      </c>
      <c r="J271" s="56">
        <f t="shared" si="39"/>
        <v>309.53365</v>
      </c>
      <c r="K271" s="56"/>
      <c r="L271" s="56">
        <v>309.53365</v>
      </c>
      <c r="M271" s="56"/>
      <c r="N271" s="56"/>
      <c r="O271" s="56"/>
      <c r="P271" s="56"/>
      <c r="Q271" s="28"/>
      <c r="R271" s="56"/>
      <c r="S271" s="56"/>
      <c r="T271" s="56"/>
      <c r="U271" s="28"/>
      <c r="V271" s="28" t="s">
        <v>121</v>
      </c>
      <c r="W271" s="115"/>
      <c r="X271" s="28" t="s">
        <v>792</v>
      </c>
      <c r="Y271" s="56">
        <v>500</v>
      </c>
      <c r="Z271" s="56"/>
    </row>
    <row r="272" spans="1:26" s="7" customFormat="1" ht="116.25" customHeight="1">
      <c r="A272" s="60" t="s">
        <v>698</v>
      </c>
      <c r="B272" s="28"/>
      <c r="C272" s="28" t="s">
        <v>44</v>
      </c>
      <c r="D272" s="28">
        <v>1334.5</v>
      </c>
      <c r="E272" s="28">
        <v>550</v>
      </c>
      <c r="F272" s="28">
        <f t="shared" si="34"/>
        <v>41.21393780442113</v>
      </c>
      <c r="G272" s="28">
        <f t="shared" si="38"/>
        <v>5.261681872727273</v>
      </c>
      <c r="H272" s="28" t="s">
        <v>885</v>
      </c>
      <c r="I272" s="28" t="s">
        <v>762</v>
      </c>
      <c r="J272" s="56">
        <f t="shared" si="39"/>
        <v>2493.92503</v>
      </c>
      <c r="K272" s="56"/>
      <c r="L272" s="56">
        <v>2493.92503</v>
      </c>
      <c r="M272" s="56"/>
      <c r="N272" s="56">
        <f>O272+P272</f>
        <v>400</v>
      </c>
      <c r="O272" s="56"/>
      <c r="P272" s="56">
        <v>400</v>
      </c>
      <c r="Q272" s="28"/>
      <c r="R272" s="56"/>
      <c r="S272" s="56"/>
      <c r="T272" s="56"/>
      <c r="U272" s="28"/>
      <c r="V272" s="28" t="s">
        <v>121</v>
      </c>
      <c r="W272" s="115"/>
      <c r="X272" s="28" t="s">
        <v>859</v>
      </c>
      <c r="Y272" s="56" t="s">
        <v>505</v>
      </c>
      <c r="Z272" s="56">
        <f>N272</f>
        <v>400</v>
      </c>
    </row>
    <row r="273" spans="1:26" s="7" customFormat="1" ht="92.25" customHeight="1">
      <c r="A273" s="60" t="s">
        <v>699</v>
      </c>
      <c r="B273" s="28"/>
      <c r="C273" s="28" t="s">
        <v>49</v>
      </c>
      <c r="D273" s="28">
        <v>236.4</v>
      </c>
      <c r="E273" s="28">
        <v>134.7</v>
      </c>
      <c r="F273" s="28">
        <f t="shared" si="34"/>
        <v>56.97969543147208</v>
      </c>
      <c r="G273" s="28">
        <f t="shared" si="38"/>
        <v>1.95011143281366</v>
      </c>
      <c r="H273" s="28" t="s">
        <v>885</v>
      </c>
      <c r="I273" s="28" t="s">
        <v>430</v>
      </c>
      <c r="J273" s="56">
        <f t="shared" si="39"/>
        <v>262.68001</v>
      </c>
      <c r="K273" s="56"/>
      <c r="L273" s="56">
        <v>262.68001</v>
      </c>
      <c r="M273" s="56"/>
      <c r="N273" s="56"/>
      <c r="O273" s="56"/>
      <c r="P273" s="56"/>
      <c r="Q273" s="28"/>
      <c r="R273" s="56"/>
      <c r="S273" s="56"/>
      <c r="T273" s="56"/>
      <c r="U273" s="28"/>
      <c r="V273" s="28" t="s">
        <v>121</v>
      </c>
      <c r="W273" s="115"/>
      <c r="X273" s="28" t="s">
        <v>791</v>
      </c>
      <c r="Y273" s="56">
        <v>500</v>
      </c>
      <c r="Z273" s="56"/>
    </row>
    <row r="274" spans="1:26" s="7" customFormat="1" ht="105.75" customHeight="1">
      <c r="A274" s="60" t="s">
        <v>700</v>
      </c>
      <c r="B274" s="28"/>
      <c r="C274" s="28" t="s">
        <v>49</v>
      </c>
      <c r="D274" s="28">
        <v>77.3</v>
      </c>
      <c r="E274" s="28">
        <v>77.3</v>
      </c>
      <c r="F274" s="28">
        <f t="shared" si="34"/>
        <v>100</v>
      </c>
      <c r="G274" s="28">
        <f t="shared" si="38"/>
        <v>3.127183699870634</v>
      </c>
      <c r="H274" s="28" t="s">
        <v>900</v>
      </c>
      <c r="I274" s="28" t="s">
        <v>430</v>
      </c>
      <c r="J274" s="56">
        <f t="shared" si="39"/>
        <v>241.7313</v>
      </c>
      <c r="K274" s="56"/>
      <c r="L274" s="56">
        <v>241.7313</v>
      </c>
      <c r="M274" s="56"/>
      <c r="N274" s="56"/>
      <c r="O274" s="56"/>
      <c r="P274" s="56"/>
      <c r="Q274" s="28"/>
      <c r="R274" s="56"/>
      <c r="S274" s="56"/>
      <c r="T274" s="56"/>
      <c r="U274" s="28"/>
      <c r="V274" s="28" t="s">
        <v>121</v>
      </c>
      <c r="W274" s="115"/>
      <c r="X274" s="28" t="s">
        <v>791</v>
      </c>
      <c r="Y274" s="56">
        <v>310</v>
      </c>
      <c r="Z274" s="56"/>
    </row>
    <row r="275" spans="1:26" s="7" customFormat="1" ht="118.5" customHeight="1">
      <c r="A275" s="21" t="s">
        <v>390</v>
      </c>
      <c r="B275" s="28"/>
      <c r="C275" s="28"/>
      <c r="D275" s="24">
        <f>D276+D277</f>
        <v>2318.7</v>
      </c>
      <c r="E275" s="24">
        <f>E276+E277</f>
        <v>754.9</v>
      </c>
      <c r="F275" s="24">
        <f t="shared" si="34"/>
        <v>32.55703627032389</v>
      </c>
      <c r="G275" s="24">
        <f t="shared" si="38"/>
        <v>6.623393826996954</v>
      </c>
      <c r="H275" s="24"/>
      <c r="I275" s="24"/>
      <c r="J275" s="45">
        <f t="shared" si="39"/>
        <v>5000</v>
      </c>
      <c r="K275" s="45"/>
      <c r="L275" s="45">
        <f>L276+L277</f>
        <v>5000</v>
      </c>
      <c r="M275" s="56"/>
      <c r="N275" s="56"/>
      <c r="O275" s="56"/>
      <c r="P275" s="56"/>
      <c r="Q275" s="28"/>
      <c r="R275" s="56"/>
      <c r="S275" s="56"/>
      <c r="T275" s="56"/>
      <c r="U275" s="28"/>
      <c r="V275" s="28"/>
      <c r="W275" s="28"/>
      <c r="X275" s="28"/>
      <c r="Y275" s="56"/>
      <c r="Z275" s="56"/>
    </row>
    <row r="276" spans="1:26" s="7" customFormat="1" ht="156.75" customHeight="1">
      <c r="A276" s="60" t="s">
        <v>701</v>
      </c>
      <c r="B276" s="28"/>
      <c r="C276" s="28" t="s">
        <v>18</v>
      </c>
      <c r="D276" s="28">
        <v>904.3</v>
      </c>
      <c r="E276" s="28">
        <v>724.9</v>
      </c>
      <c r="F276" s="28">
        <f t="shared" si="34"/>
        <v>80.1614508459582</v>
      </c>
      <c r="G276" s="28">
        <f t="shared" si="38"/>
        <v>6.655745620085529</v>
      </c>
      <c r="H276" s="28" t="s">
        <v>885</v>
      </c>
      <c r="I276" s="28" t="s">
        <v>430</v>
      </c>
      <c r="J276" s="56">
        <v>4824.75</v>
      </c>
      <c r="K276" s="56"/>
      <c r="L276" s="56">
        <v>4824.75</v>
      </c>
      <c r="M276" s="56"/>
      <c r="N276" s="56"/>
      <c r="O276" s="56"/>
      <c r="P276" s="56"/>
      <c r="Q276" s="28"/>
      <c r="R276" s="56"/>
      <c r="S276" s="56"/>
      <c r="T276" s="56"/>
      <c r="U276" s="28"/>
      <c r="V276" s="28" t="s">
        <v>126</v>
      </c>
      <c r="W276" s="115" t="s">
        <v>555</v>
      </c>
      <c r="X276" s="28" t="s">
        <v>125</v>
      </c>
      <c r="Y276" s="56">
        <v>5000</v>
      </c>
      <c r="Z276" s="56"/>
    </row>
    <row r="277" spans="1:26" s="7" customFormat="1" ht="243.75" customHeight="1">
      <c r="A277" s="60" t="s">
        <v>702</v>
      </c>
      <c r="B277" s="28"/>
      <c r="C277" s="28" t="s">
        <v>43</v>
      </c>
      <c r="D277" s="28">
        <v>1414.4</v>
      </c>
      <c r="E277" s="28">
        <v>30</v>
      </c>
      <c r="F277" s="28">
        <f t="shared" si="34"/>
        <v>2.1210407239819</v>
      </c>
      <c r="G277" s="28">
        <f t="shared" si="38"/>
        <v>5.841666666666667</v>
      </c>
      <c r="H277" s="28" t="s">
        <v>885</v>
      </c>
      <c r="I277" s="28" t="s">
        <v>430</v>
      </c>
      <c r="J277" s="56">
        <v>175.25</v>
      </c>
      <c r="K277" s="56"/>
      <c r="L277" s="56">
        <v>175.25</v>
      </c>
      <c r="M277" s="56"/>
      <c r="N277" s="56"/>
      <c r="O277" s="56"/>
      <c r="P277" s="56"/>
      <c r="Q277" s="28"/>
      <c r="R277" s="56"/>
      <c r="S277" s="56"/>
      <c r="T277" s="56"/>
      <c r="U277" s="28"/>
      <c r="V277" s="28" t="s">
        <v>127</v>
      </c>
      <c r="W277" s="115"/>
      <c r="X277" s="28" t="s">
        <v>790</v>
      </c>
      <c r="Y277" s="56">
        <v>2000</v>
      </c>
      <c r="Z277" s="56"/>
    </row>
    <row r="278" spans="1:26" s="7" customFormat="1" ht="126.75" customHeight="1">
      <c r="A278" s="21" t="s">
        <v>391</v>
      </c>
      <c r="B278" s="28"/>
      <c r="C278" s="28"/>
      <c r="D278" s="24">
        <f>D279+D280</f>
        <v>2516.5</v>
      </c>
      <c r="E278" s="24">
        <f>E279+E280</f>
        <v>816.3</v>
      </c>
      <c r="F278" s="24">
        <f t="shared" si="34"/>
        <v>32.437909795350684</v>
      </c>
      <c r="G278" s="24">
        <f t="shared" si="38"/>
        <v>2.6950830454489774</v>
      </c>
      <c r="H278" s="24"/>
      <c r="I278" s="24"/>
      <c r="J278" s="45">
        <f>K278+L278</f>
        <v>2199.99629</v>
      </c>
      <c r="K278" s="45"/>
      <c r="L278" s="45">
        <f>L279+L280</f>
        <v>2199.99629</v>
      </c>
      <c r="M278" s="56"/>
      <c r="N278" s="56"/>
      <c r="O278" s="56"/>
      <c r="P278" s="56"/>
      <c r="Q278" s="28"/>
      <c r="R278" s="56"/>
      <c r="S278" s="56"/>
      <c r="T278" s="56"/>
      <c r="U278" s="28"/>
      <c r="V278" s="28"/>
      <c r="W278" s="28"/>
      <c r="X278" s="28"/>
      <c r="Y278" s="56"/>
      <c r="Z278" s="56"/>
    </row>
    <row r="279" spans="1:26" s="7" customFormat="1" ht="155.25" customHeight="1">
      <c r="A279" s="60" t="s">
        <v>703</v>
      </c>
      <c r="B279" s="28"/>
      <c r="C279" s="28" t="s">
        <v>11</v>
      </c>
      <c r="D279" s="28">
        <v>2315.2</v>
      </c>
      <c r="E279" s="28">
        <v>615</v>
      </c>
      <c r="F279" s="28">
        <f t="shared" si="34"/>
        <v>26.5635798203179</v>
      </c>
      <c r="G279" s="28">
        <f t="shared" si="38"/>
        <v>2.484495056910569</v>
      </c>
      <c r="H279" s="28" t="s">
        <v>885</v>
      </c>
      <c r="I279" s="28" t="s">
        <v>430</v>
      </c>
      <c r="J279" s="56">
        <f>K279+L279</f>
        <v>1527.96446</v>
      </c>
      <c r="K279" s="56"/>
      <c r="L279" s="56">
        <v>1527.96446</v>
      </c>
      <c r="M279" s="56"/>
      <c r="N279" s="56"/>
      <c r="O279" s="56"/>
      <c r="P279" s="56"/>
      <c r="Q279" s="28"/>
      <c r="R279" s="56"/>
      <c r="S279" s="56"/>
      <c r="T279" s="56"/>
      <c r="U279" s="28"/>
      <c r="V279" s="28" t="s">
        <v>122</v>
      </c>
      <c r="W279" s="115" t="s">
        <v>555</v>
      </c>
      <c r="X279" s="28" t="s">
        <v>128</v>
      </c>
      <c r="Y279" s="56">
        <v>1600</v>
      </c>
      <c r="Z279" s="56"/>
    </row>
    <row r="280" spans="1:26" s="7" customFormat="1" ht="104.25" customHeight="1">
      <c r="A280" s="60" t="s">
        <v>704</v>
      </c>
      <c r="B280" s="28"/>
      <c r="C280" s="28" t="s">
        <v>42</v>
      </c>
      <c r="D280" s="28">
        <v>201.3</v>
      </c>
      <c r="E280" s="28">
        <v>201.3</v>
      </c>
      <c r="F280" s="28">
        <f t="shared" si="34"/>
        <v>100</v>
      </c>
      <c r="G280" s="28">
        <f t="shared" si="38"/>
        <v>3.338459165424739</v>
      </c>
      <c r="H280" s="28" t="s">
        <v>885</v>
      </c>
      <c r="I280" s="28" t="s">
        <v>430</v>
      </c>
      <c r="J280" s="56">
        <f>K280+L280</f>
        <v>672.03183</v>
      </c>
      <c r="K280" s="56"/>
      <c r="L280" s="56">
        <v>672.03183</v>
      </c>
      <c r="M280" s="56"/>
      <c r="N280" s="56"/>
      <c r="O280" s="56"/>
      <c r="P280" s="56"/>
      <c r="Q280" s="28"/>
      <c r="R280" s="56"/>
      <c r="S280" s="56"/>
      <c r="T280" s="56"/>
      <c r="U280" s="28"/>
      <c r="V280" s="28" t="s">
        <v>123</v>
      </c>
      <c r="W280" s="115"/>
      <c r="X280" s="28" t="s">
        <v>129</v>
      </c>
      <c r="Y280" s="56">
        <v>1000</v>
      </c>
      <c r="Z280" s="56"/>
    </row>
    <row r="281" spans="1:26" s="7" customFormat="1" ht="127.5" customHeight="1">
      <c r="A281" s="21" t="s">
        <v>392</v>
      </c>
      <c r="B281" s="28"/>
      <c r="C281" s="28"/>
      <c r="D281" s="24">
        <f>D282+D283+D284+D285+D286+D287+D288</f>
        <v>4848.2</v>
      </c>
      <c r="E281" s="24">
        <f>E282+E283+E284+E285+E286+E287+E288</f>
        <v>4848.2</v>
      </c>
      <c r="F281" s="24">
        <f t="shared" si="34"/>
        <v>100</v>
      </c>
      <c r="G281" s="24">
        <f t="shared" si="38"/>
        <v>3.093931760240914</v>
      </c>
      <c r="H281" s="24"/>
      <c r="I281" s="24"/>
      <c r="J281" s="45">
        <f>L281</f>
        <v>14999.99996</v>
      </c>
      <c r="K281" s="45"/>
      <c r="L281" s="45">
        <f>L282+L283+L284+L285+L286+L287+L288</f>
        <v>14999.99996</v>
      </c>
      <c r="M281" s="56"/>
      <c r="N281" s="56"/>
      <c r="O281" s="56"/>
      <c r="P281" s="56"/>
      <c r="Q281" s="28"/>
      <c r="R281" s="56"/>
      <c r="S281" s="56"/>
      <c r="T281" s="56"/>
      <c r="U281" s="28"/>
      <c r="V281" s="28"/>
      <c r="W281" s="28"/>
      <c r="X281" s="28"/>
      <c r="Y281" s="56"/>
      <c r="Z281" s="56"/>
    </row>
    <row r="282" spans="1:26" s="7" customFormat="1" ht="203.25" customHeight="1">
      <c r="A282" s="60" t="s">
        <v>705</v>
      </c>
      <c r="B282" s="28"/>
      <c r="C282" s="28" t="s">
        <v>12</v>
      </c>
      <c r="D282" s="28">
        <v>1709.9</v>
      </c>
      <c r="E282" s="28">
        <v>1709.9</v>
      </c>
      <c r="F282" s="28">
        <f t="shared" si="34"/>
        <v>100</v>
      </c>
      <c r="G282" s="28">
        <f t="shared" si="38"/>
        <v>2.9825639628048424</v>
      </c>
      <c r="H282" s="28" t="s">
        <v>885</v>
      </c>
      <c r="I282" s="28" t="s">
        <v>430</v>
      </c>
      <c r="J282" s="56">
        <f>K282+L282</f>
        <v>5099.88612</v>
      </c>
      <c r="K282" s="56"/>
      <c r="L282" s="56">
        <v>5099.88612</v>
      </c>
      <c r="M282" s="56"/>
      <c r="N282" s="56"/>
      <c r="O282" s="56"/>
      <c r="P282" s="56"/>
      <c r="Q282" s="28"/>
      <c r="R282" s="56"/>
      <c r="S282" s="56"/>
      <c r="T282" s="56"/>
      <c r="U282" s="28"/>
      <c r="V282" s="28" t="s">
        <v>130</v>
      </c>
      <c r="W282" s="28" t="s">
        <v>547</v>
      </c>
      <c r="X282" s="28" t="s">
        <v>187</v>
      </c>
      <c r="Y282" s="56">
        <v>5100</v>
      </c>
      <c r="Z282" s="56"/>
    </row>
    <row r="283" spans="1:26" s="7" customFormat="1" ht="143.25" customHeight="1">
      <c r="A283" s="60" t="s">
        <v>732</v>
      </c>
      <c r="B283" s="28"/>
      <c r="C283" s="28" t="s">
        <v>27</v>
      </c>
      <c r="D283" s="28">
        <v>255</v>
      </c>
      <c r="E283" s="28">
        <v>255</v>
      </c>
      <c r="F283" s="28">
        <f t="shared" si="34"/>
        <v>100</v>
      </c>
      <c r="G283" s="28">
        <f t="shared" si="38"/>
        <v>5.306677607843137</v>
      </c>
      <c r="H283" s="28" t="s">
        <v>891</v>
      </c>
      <c r="I283" s="28" t="s">
        <v>430</v>
      </c>
      <c r="J283" s="56">
        <f>K283+L283</f>
        <v>1353.20279</v>
      </c>
      <c r="K283" s="56"/>
      <c r="L283" s="56">
        <v>1353.20279</v>
      </c>
      <c r="M283" s="56"/>
      <c r="N283" s="56"/>
      <c r="O283" s="56"/>
      <c r="P283" s="56"/>
      <c r="Q283" s="28"/>
      <c r="R283" s="56"/>
      <c r="S283" s="56"/>
      <c r="T283" s="56"/>
      <c r="U283" s="28"/>
      <c r="V283" s="28" t="s">
        <v>188</v>
      </c>
      <c r="W283" s="28" t="s">
        <v>189</v>
      </c>
      <c r="X283" s="28" t="s">
        <v>595</v>
      </c>
      <c r="Y283" s="56">
        <v>2000</v>
      </c>
      <c r="Z283" s="56"/>
    </row>
    <row r="284" spans="1:26" s="7" customFormat="1" ht="117.75" customHeight="1">
      <c r="A284" s="60" t="s">
        <v>706</v>
      </c>
      <c r="B284" s="28"/>
      <c r="C284" s="28" t="s">
        <v>42</v>
      </c>
      <c r="D284" s="28">
        <v>227.1</v>
      </c>
      <c r="E284" s="28">
        <v>227.1</v>
      </c>
      <c r="F284" s="28">
        <f t="shared" si="34"/>
        <v>100</v>
      </c>
      <c r="G284" s="28">
        <f t="shared" si="38"/>
        <v>0.1206339498018494</v>
      </c>
      <c r="H284" s="28" t="s">
        <v>891</v>
      </c>
      <c r="I284" s="28" t="s">
        <v>430</v>
      </c>
      <c r="J284" s="56">
        <f>K284+L284</f>
        <v>27.39597</v>
      </c>
      <c r="K284" s="56"/>
      <c r="L284" s="56">
        <v>27.39597</v>
      </c>
      <c r="M284" s="56"/>
      <c r="N284" s="56"/>
      <c r="O284" s="56"/>
      <c r="P284" s="56"/>
      <c r="Q284" s="28"/>
      <c r="R284" s="56"/>
      <c r="S284" s="56"/>
      <c r="T284" s="56"/>
      <c r="U284" s="28"/>
      <c r="V284" s="28" t="s">
        <v>190</v>
      </c>
      <c r="W284" s="28" t="s">
        <v>860</v>
      </c>
      <c r="X284" s="28" t="s">
        <v>595</v>
      </c>
      <c r="Y284" s="56">
        <v>500</v>
      </c>
      <c r="Z284" s="61"/>
    </row>
    <row r="285" spans="1:26" s="7" customFormat="1" ht="210.75" customHeight="1">
      <c r="A285" s="60" t="s">
        <v>707</v>
      </c>
      <c r="B285" s="28"/>
      <c r="C285" s="28" t="s">
        <v>45</v>
      </c>
      <c r="D285" s="28">
        <v>1418.2</v>
      </c>
      <c r="E285" s="28">
        <v>1418.2</v>
      </c>
      <c r="F285" s="28">
        <f t="shared" si="34"/>
        <v>100</v>
      </c>
      <c r="G285" s="28">
        <f t="shared" si="38"/>
        <v>4.316944013538288</v>
      </c>
      <c r="H285" s="28" t="s">
        <v>885</v>
      </c>
      <c r="I285" s="28" t="s">
        <v>430</v>
      </c>
      <c r="J285" s="56">
        <v>6122.29</v>
      </c>
      <c r="K285" s="56"/>
      <c r="L285" s="56">
        <v>6122.29397</v>
      </c>
      <c r="M285" s="56"/>
      <c r="N285" s="56"/>
      <c r="O285" s="56"/>
      <c r="P285" s="56"/>
      <c r="Q285" s="28"/>
      <c r="R285" s="56"/>
      <c r="S285" s="56"/>
      <c r="T285" s="56"/>
      <c r="U285" s="28"/>
      <c r="V285" s="28" t="s">
        <v>354</v>
      </c>
      <c r="W285" s="28" t="s">
        <v>550</v>
      </c>
      <c r="X285" s="28" t="s">
        <v>191</v>
      </c>
      <c r="Y285" s="56">
        <v>6200</v>
      </c>
      <c r="Z285" s="56"/>
    </row>
    <row r="286" spans="1:26" s="7" customFormat="1" ht="161.25" customHeight="1">
      <c r="A286" s="60" t="s">
        <v>708</v>
      </c>
      <c r="B286" s="28"/>
      <c r="C286" s="28" t="s">
        <v>50</v>
      </c>
      <c r="D286" s="28">
        <v>869.9</v>
      </c>
      <c r="E286" s="28">
        <v>869.9</v>
      </c>
      <c r="F286" s="28">
        <f t="shared" si="34"/>
        <v>100</v>
      </c>
      <c r="G286" s="28">
        <f t="shared" si="38"/>
        <v>2.4231527876767447</v>
      </c>
      <c r="H286" s="28" t="s">
        <v>885</v>
      </c>
      <c r="I286" s="28" t="s">
        <v>430</v>
      </c>
      <c r="J286" s="56">
        <f>K286+L286</f>
        <v>2107.90061</v>
      </c>
      <c r="K286" s="56"/>
      <c r="L286" s="56">
        <v>2107.90061</v>
      </c>
      <c r="M286" s="56"/>
      <c r="N286" s="56"/>
      <c r="O286" s="56"/>
      <c r="P286" s="56"/>
      <c r="Q286" s="28"/>
      <c r="R286" s="56"/>
      <c r="S286" s="56"/>
      <c r="T286" s="56"/>
      <c r="U286" s="28"/>
      <c r="V286" s="28" t="s">
        <v>192</v>
      </c>
      <c r="W286" s="28" t="s">
        <v>548</v>
      </c>
      <c r="X286" s="28" t="s">
        <v>232</v>
      </c>
      <c r="Y286" s="56">
        <v>3000</v>
      </c>
      <c r="Z286" s="56"/>
    </row>
    <row r="287" spans="1:26" s="7" customFormat="1" ht="158.25" customHeight="1">
      <c r="A287" s="60" t="s">
        <v>709</v>
      </c>
      <c r="B287" s="28"/>
      <c r="C287" s="28" t="s">
        <v>18</v>
      </c>
      <c r="D287" s="28">
        <v>308.3</v>
      </c>
      <c r="E287" s="28">
        <v>308.3</v>
      </c>
      <c r="F287" s="28">
        <f t="shared" si="34"/>
        <v>100</v>
      </c>
      <c r="G287" s="28">
        <f t="shared" si="38"/>
        <v>0.6948040869283165</v>
      </c>
      <c r="H287" s="28" t="s">
        <v>885</v>
      </c>
      <c r="I287" s="28" t="s">
        <v>430</v>
      </c>
      <c r="J287" s="56">
        <f>K287+L287</f>
        <v>214.2081</v>
      </c>
      <c r="K287" s="56"/>
      <c r="L287" s="56">
        <v>214.2081</v>
      </c>
      <c r="M287" s="56"/>
      <c r="N287" s="56"/>
      <c r="O287" s="56"/>
      <c r="P287" s="56"/>
      <c r="Q287" s="28"/>
      <c r="R287" s="56"/>
      <c r="S287" s="56"/>
      <c r="T287" s="56"/>
      <c r="U287" s="28"/>
      <c r="V287" s="28" t="s">
        <v>193</v>
      </c>
      <c r="W287" s="28" t="s">
        <v>556</v>
      </c>
      <c r="X287" s="28" t="s">
        <v>232</v>
      </c>
      <c r="Y287" s="56">
        <v>1500</v>
      </c>
      <c r="Z287" s="56"/>
    </row>
    <row r="288" spans="1:26" s="7" customFormat="1" ht="155.25" customHeight="1">
      <c r="A288" s="60" t="s">
        <v>710</v>
      </c>
      <c r="B288" s="28"/>
      <c r="C288" s="28" t="s">
        <v>51</v>
      </c>
      <c r="D288" s="28">
        <v>59.8</v>
      </c>
      <c r="E288" s="28">
        <v>59.8</v>
      </c>
      <c r="F288" s="28">
        <f t="shared" si="34"/>
        <v>100</v>
      </c>
      <c r="G288" s="28">
        <f t="shared" si="38"/>
        <v>1.2560602006688963</v>
      </c>
      <c r="H288" s="28" t="s">
        <v>891</v>
      </c>
      <c r="I288" s="28" t="s">
        <v>430</v>
      </c>
      <c r="J288" s="56">
        <f>K288+L288</f>
        <v>75.1124</v>
      </c>
      <c r="K288" s="56"/>
      <c r="L288" s="56">
        <v>75.1124</v>
      </c>
      <c r="M288" s="56"/>
      <c r="N288" s="56"/>
      <c r="O288" s="56"/>
      <c r="P288" s="56"/>
      <c r="Q288" s="28"/>
      <c r="R288" s="56"/>
      <c r="S288" s="56"/>
      <c r="T288" s="56"/>
      <c r="U288" s="28"/>
      <c r="V288" s="28" t="s">
        <v>194</v>
      </c>
      <c r="W288" s="28" t="s">
        <v>557</v>
      </c>
      <c r="X288" s="28" t="s">
        <v>595</v>
      </c>
      <c r="Y288" s="56">
        <v>100</v>
      </c>
      <c r="Z288" s="56"/>
    </row>
    <row r="289" spans="1:26" s="7" customFormat="1" ht="128.25" customHeight="1">
      <c r="A289" s="21" t="s">
        <v>393</v>
      </c>
      <c r="B289" s="28"/>
      <c r="C289" s="28"/>
      <c r="D289" s="24">
        <v>681.8</v>
      </c>
      <c r="E289" s="24">
        <v>681.8</v>
      </c>
      <c r="F289" s="24">
        <f t="shared" si="34"/>
        <v>100</v>
      </c>
      <c r="G289" s="24">
        <f t="shared" si="38"/>
        <v>1.9067115283074219</v>
      </c>
      <c r="H289" s="24"/>
      <c r="I289" s="24"/>
      <c r="J289" s="45">
        <f aca="true" t="shared" si="40" ref="J289:J295">K289+L289</f>
        <v>1299.99592</v>
      </c>
      <c r="K289" s="45"/>
      <c r="L289" s="45">
        <f>L290</f>
        <v>1299.99592</v>
      </c>
      <c r="M289" s="56"/>
      <c r="N289" s="56"/>
      <c r="O289" s="56"/>
      <c r="P289" s="56"/>
      <c r="Q289" s="28"/>
      <c r="R289" s="56"/>
      <c r="S289" s="56"/>
      <c r="T289" s="56"/>
      <c r="U289" s="28"/>
      <c r="V289" s="28"/>
      <c r="W289" s="28"/>
      <c r="X289" s="28"/>
      <c r="Y289" s="56"/>
      <c r="Z289" s="56"/>
    </row>
    <row r="290" spans="1:26" s="7" customFormat="1" ht="161.25" customHeight="1">
      <c r="A290" s="60" t="s">
        <v>256</v>
      </c>
      <c r="B290" s="28"/>
      <c r="C290" s="28" t="s">
        <v>52</v>
      </c>
      <c r="D290" s="28">
        <v>681.8</v>
      </c>
      <c r="E290" s="28">
        <v>681.8</v>
      </c>
      <c r="F290" s="28">
        <f t="shared" si="34"/>
        <v>100</v>
      </c>
      <c r="G290" s="28">
        <f t="shared" si="38"/>
        <v>1.9067115283074219</v>
      </c>
      <c r="H290" s="28" t="s">
        <v>885</v>
      </c>
      <c r="I290" s="28" t="s">
        <v>430</v>
      </c>
      <c r="J290" s="56">
        <f t="shared" si="40"/>
        <v>1299.99592</v>
      </c>
      <c r="K290" s="56"/>
      <c r="L290" s="56">
        <v>1299.99592</v>
      </c>
      <c r="M290" s="56"/>
      <c r="N290" s="56"/>
      <c r="O290" s="56"/>
      <c r="P290" s="56"/>
      <c r="Q290" s="28"/>
      <c r="R290" s="56"/>
      <c r="S290" s="56"/>
      <c r="T290" s="56"/>
      <c r="U290" s="28"/>
      <c r="V290" s="28" t="s">
        <v>195</v>
      </c>
      <c r="W290" s="28" t="s">
        <v>548</v>
      </c>
      <c r="X290" s="28" t="s">
        <v>232</v>
      </c>
      <c r="Y290" s="56">
        <v>1300</v>
      </c>
      <c r="Z290" s="56"/>
    </row>
    <row r="291" spans="1:26" s="7" customFormat="1" ht="122.25" customHeight="1">
      <c r="A291" s="21" t="s">
        <v>394</v>
      </c>
      <c r="B291" s="28"/>
      <c r="C291" s="28"/>
      <c r="D291" s="24">
        <f>D292</f>
        <v>569.8</v>
      </c>
      <c r="E291" s="24">
        <f>E292</f>
        <v>569.8</v>
      </c>
      <c r="F291" s="24">
        <f t="shared" si="34"/>
        <v>100</v>
      </c>
      <c r="G291" s="24">
        <f t="shared" si="38"/>
        <v>1.7550017550017551</v>
      </c>
      <c r="H291" s="24"/>
      <c r="I291" s="24"/>
      <c r="J291" s="45">
        <f t="shared" si="40"/>
        <v>1000</v>
      </c>
      <c r="K291" s="45"/>
      <c r="L291" s="45">
        <v>1000</v>
      </c>
      <c r="M291" s="56"/>
      <c r="N291" s="56"/>
      <c r="O291" s="56"/>
      <c r="P291" s="56"/>
      <c r="Q291" s="28"/>
      <c r="R291" s="56"/>
      <c r="S291" s="56"/>
      <c r="T291" s="56"/>
      <c r="U291" s="28"/>
      <c r="V291" s="28"/>
      <c r="W291" s="28"/>
      <c r="X291" s="28"/>
      <c r="Y291" s="56"/>
      <c r="Z291" s="56"/>
    </row>
    <row r="292" spans="1:26" s="7" customFormat="1" ht="147.75" customHeight="1">
      <c r="A292" s="60" t="s">
        <v>256</v>
      </c>
      <c r="B292" s="28"/>
      <c r="C292" s="28" t="s">
        <v>53</v>
      </c>
      <c r="D292" s="28">
        <v>569.8</v>
      </c>
      <c r="E292" s="28">
        <v>569.8</v>
      </c>
      <c r="F292" s="28">
        <f t="shared" si="34"/>
        <v>100</v>
      </c>
      <c r="G292" s="28">
        <f t="shared" si="38"/>
        <v>1.7550017550017551</v>
      </c>
      <c r="H292" s="28" t="s">
        <v>885</v>
      </c>
      <c r="I292" s="28" t="s">
        <v>430</v>
      </c>
      <c r="J292" s="56">
        <f t="shared" si="40"/>
        <v>1000</v>
      </c>
      <c r="K292" s="56"/>
      <c r="L292" s="56">
        <v>1000</v>
      </c>
      <c r="M292" s="56"/>
      <c r="N292" s="56"/>
      <c r="O292" s="56"/>
      <c r="P292" s="56"/>
      <c r="Q292" s="28"/>
      <c r="R292" s="56"/>
      <c r="S292" s="56"/>
      <c r="T292" s="56"/>
      <c r="U292" s="28"/>
      <c r="V292" s="28" t="s">
        <v>196</v>
      </c>
      <c r="W292" s="28" t="s">
        <v>548</v>
      </c>
      <c r="X292" s="28" t="s">
        <v>232</v>
      </c>
      <c r="Y292" s="56">
        <v>1000</v>
      </c>
      <c r="Z292" s="56"/>
    </row>
    <row r="293" spans="1:26" s="7" customFormat="1" ht="117" customHeight="1">
      <c r="A293" s="21" t="s">
        <v>395</v>
      </c>
      <c r="B293" s="28"/>
      <c r="C293" s="28"/>
      <c r="D293" s="24">
        <v>1552</v>
      </c>
      <c r="E293" s="24">
        <v>450</v>
      </c>
      <c r="F293" s="24">
        <f t="shared" si="34"/>
        <v>28.994845360824744</v>
      </c>
      <c r="G293" s="24">
        <f t="shared" si="38"/>
        <v>1.1110177777777779</v>
      </c>
      <c r="H293" s="24"/>
      <c r="I293" s="24"/>
      <c r="J293" s="45">
        <f t="shared" si="40"/>
        <v>499.958</v>
      </c>
      <c r="K293" s="45"/>
      <c r="L293" s="45">
        <f>L294</f>
        <v>499.958</v>
      </c>
      <c r="M293" s="56"/>
      <c r="N293" s="56"/>
      <c r="O293" s="56"/>
      <c r="P293" s="56"/>
      <c r="Q293" s="28"/>
      <c r="R293" s="56"/>
      <c r="S293" s="56"/>
      <c r="T293" s="56"/>
      <c r="U293" s="28"/>
      <c r="V293" s="28"/>
      <c r="W293" s="28"/>
      <c r="X293" s="28"/>
      <c r="Y293" s="56"/>
      <c r="Z293" s="56"/>
    </row>
    <row r="294" spans="1:26" s="7" customFormat="1" ht="159.75" customHeight="1">
      <c r="A294" s="60" t="s">
        <v>256</v>
      </c>
      <c r="B294" s="28"/>
      <c r="C294" s="28" t="s">
        <v>34</v>
      </c>
      <c r="D294" s="28">
        <v>1552</v>
      </c>
      <c r="E294" s="28">
        <v>450</v>
      </c>
      <c r="F294" s="28">
        <f t="shared" si="34"/>
        <v>28.994845360824744</v>
      </c>
      <c r="G294" s="28">
        <f aca="true" t="shared" si="41" ref="G294:G328">(J294+N294)/E294</f>
        <v>1.1110177777777779</v>
      </c>
      <c r="H294" s="28" t="s">
        <v>885</v>
      </c>
      <c r="I294" s="28" t="s">
        <v>430</v>
      </c>
      <c r="J294" s="56">
        <f t="shared" si="40"/>
        <v>499.958</v>
      </c>
      <c r="K294" s="56"/>
      <c r="L294" s="56">
        <v>499.958</v>
      </c>
      <c r="M294" s="56"/>
      <c r="N294" s="56"/>
      <c r="O294" s="56"/>
      <c r="P294" s="56"/>
      <c r="Q294" s="28"/>
      <c r="R294" s="56"/>
      <c r="S294" s="56"/>
      <c r="T294" s="56"/>
      <c r="U294" s="28"/>
      <c r="V294" s="28" t="s">
        <v>197</v>
      </c>
      <c r="W294" s="28" t="s">
        <v>548</v>
      </c>
      <c r="X294" s="28" t="s">
        <v>516</v>
      </c>
      <c r="Y294" s="56">
        <v>500</v>
      </c>
      <c r="Z294" s="56"/>
    </row>
    <row r="295" spans="1:26" s="7" customFormat="1" ht="118.5" customHeight="1">
      <c r="A295" s="21" t="s">
        <v>396</v>
      </c>
      <c r="B295" s="28"/>
      <c r="C295" s="28"/>
      <c r="D295" s="24">
        <f>D296+D297</f>
        <v>1772</v>
      </c>
      <c r="E295" s="24">
        <f>E296+E297</f>
        <v>800</v>
      </c>
      <c r="F295" s="24">
        <f aca="true" t="shared" si="42" ref="F295:F328">(E295/D295)*100</f>
        <v>45.146726862302486</v>
      </c>
      <c r="G295" s="24">
        <f t="shared" si="41"/>
        <v>4.6249999125</v>
      </c>
      <c r="H295" s="24"/>
      <c r="I295" s="24"/>
      <c r="J295" s="45">
        <f t="shared" si="40"/>
        <v>3699.99993</v>
      </c>
      <c r="K295" s="45"/>
      <c r="L295" s="45">
        <f>L296+L297</f>
        <v>3699.99993</v>
      </c>
      <c r="M295" s="56"/>
      <c r="N295" s="56"/>
      <c r="O295" s="56"/>
      <c r="P295" s="56"/>
      <c r="Q295" s="28"/>
      <c r="R295" s="56"/>
      <c r="S295" s="56"/>
      <c r="T295" s="56"/>
      <c r="U295" s="28"/>
      <c r="V295" s="28"/>
      <c r="W295" s="28"/>
      <c r="X295" s="28"/>
      <c r="Y295" s="56"/>
      <c r="Z295" s="56"/>
    </row>
    <row r="296" spans="1:26" s="7" customFormat="1" ht="195.75" customHeight="1">
      <c r="A296" s="60" t="s">
        <v>711</v>
      </c>
      <c r="B296" s="28"/>
      <c r="C296" s="28" t="s">
        <v>50</v>
      </c>
      <c r="D296" s="28">
        <v>681.6</v>
      </c>
      <c r="E296" s="28">
        <v>300</v>
      </c>
      <c r="F296" s="28">
        <f t="shared" si="42"/>
        <v>44.01408450704225</v>
      </c>
      <c r="G296" s="28">
        <f t="shared" si="41"/>
        <v>7.41259</v>
      </c>
      <c r="H296" s="28" t="s">
        <v>885</v>
      </c>
      <c r="I296" s="28" t="s">
        <v>430</v>
      </c>
      <c r="J296" s="56">
        <f>K296+L296</f>
        <v>2223.777</v>
      </c>
      <c r="K296" s="56"/>
      <c r="L296" s="56">
        <v>2223.777</v>
      </c>
      <c r="M296" s="56"/>
      <c r="N296" s="56"/>
      <c r="O296" s="56"/>
      <c r="P296" s="56"/>
      <c r="Q296" s="28"/>
      <c r="R296" s="56"/>
      <c r="S296" s="56"/>
      <c r="T296" s="56"/>
      <c r="U296" s="28"/>
      <c r="V296" s="28" t="s">
        <v>355</v>
      </c>
      <c r="W296" s="28" t="s">
        <v>558</v>
      </c>
      <c r="X296" s="28" t="s">
        <v>811</v>
      </c>
      <c r="Y296" s="56">
        <v>2300</v>
      </c>
      <c r="Z296" s="56"/>
    </row>
    <row r="297" spans="1:26" s="7" customFormat="1" ht="150.75" customHeight="1">
      <c r="A297" s="60" t="s">
        <v>712</v>
      </c>
      <c r="B297" s="28"/>
      <c r="C297" s="28" t="s">
        <v>11</v>
      </c>
      <c r="D297" s="28">
        <v>1090.4</v>
      </c>
      <c r="E297" s="28">
        <v>500</v>
      </c>
      <c r="F297" s="28">
        <f t="shared" si="42"/>
        <v>45.8547322083639</v>
      </c>
      <c r="G297" s="28">
        <f t="shared" si="41"/>
        <v>2.9524458599999996</v>
      </c>
      <c r="H297" s="28" t="s">
        <v>885</v>
      </c>
      <c r="I297" s="28" t="s">
        <v>430</v>
      </c>
      <c r="J297" s="56">
        <f>K297+L297</f>
        <v>1476.22293</v>
      </c>
      <c r="K297" s="56"/>
      <c r="L297" s="56">
        <v>1476.22293</v>
      </c>
      <c r="M297" s="56"/>
      <c r="N297" s="56"/>
      <c r="O297" s="56"/>
      <c r="P297" s="56"/>
      <c r="Q297" s="28"/>
      <c r="R297" s="56"/>
      <c r="S297" s="56"/>
      <c r="T297" s="56"/>
      <c r="U297" s="28"/>
      <c r="V297" s="28" t="s">
        <v>812</v>
      </c>
      <c r="W297" s="28" t="s">
        <v>556</v>
      </c>
      <c r="X297" s="28" t="s">
        <v>181</v>
      </c>
      <c r="Y297" s="56">
        <v>1700</v>
      </c>
      <c r="Z297" s="56"/>
    </row>
    <row r="298" spans="1:26" s="7" customFormat="1" ht="132.75" customHeight="1">
      <c r="A298" s="21" t="s">
        <v>397</v>
      </c>
      <c r="B298" s="28"/>
      <c r="C298" s="28"/>
      <c r="D298" s="24">
        <v>1202.9</v>
      </c>
      <c r="E298" s="24">
        <v>600</v>
      </c>
      <c r="F298" s="24">
        <f t="shared" si="42"/>
        <v>49.87945797655665</v>
      </c>
      <c r="G298" s="24">
        <f t="shared" si="41"/>
        <v>1.3333333333333333</v>
      </c>
      <c r="H298" s="24"/>
      <c r="I298" s="24"/>
      <c r="J298" s="45">
        <f aca="true" t="shared" si="43" ref="J298:J307">K298+L298</f>
        <v>800</v>
      </c>
      <c r="K298" s="45"/>
      <c r="L298" s="45">
        <v>800</v>
      </c>
      <c r="M298" s="56"/>
      <c r="N298" s="56"/>
      <c r="O298" s="56"/>
      <c r="P298" s="56"/>
      <c r="Q298" s="28"/>
      <c r="R298" s="56"/>
      <c r="S298" s="56"/>
      <c r="T298" s="56"/>
      <c r="U298" s="28"/>
      <c r="V298" s="28"/>
      <c r="W298" s="28"/>
      <c r="X298" s="28"/>
      <c r="Y298" s="56"/>
      <c r="Z298" s="56"/>
    </row>
    <row r="299" spans="1:26" s="7" customFormat="1" ht="164.25" customHeight="1">
      <c r="A299" s="60" t="s">
        <v>256</v>
      </c>
      <c r="B299" s="28"/>
      <c r="C299" s="28" t="s">
        <v>54</v>
      </c>
      <c r="D299" s="28">
        <v>1202.9</v>
      </c>
      <c r="E299" s="28">
        <v>600</v>
      </c>
      <c r="F299" s="28">
        <f t="shared" si="42"/>
        <v>49.87945797655665</v>
      </c>
      <c r="G299" s="28">
        <f t="shared" si="41"/>
        <v>1.3333333333333333</v>
      </c>
      <c r="H299" s="28" t="s">
        <v>885</v>
      </c>
      <c r="I299" s="28" t="s">
        <v>430</v>
      </c>
      <c r="J299" s="56">
        <f t="shared" si="43"/>
        <v>800</v>
      </c>
      <c r="K299" s="56"/>
      <c r="L299" s="56">
        <v>800</v>
      </c>
      <c r="M299" s="56"/>
      <c r="N299" s="56"/>
      <c r="O299" s="56"/>
      <c r="P299" s="56"/>
      <c r="Q299" s="28"/>
      <c r="R299" s="56"/>
      <c r="S299" s="56"/>
      <c r="T299" s="56"/>
      <c r="U299" s="28"/>
      <c r="V299" s="28" t="s">
        <v>813</v>
      </c>
      <c r="W299" s="28" t="s">
        <v>548</v>
      </c>
      <c r="X299" s="28" t="s">
        <v>232</v>
      </c>
      <c r="Y299" s="56">
        <v>800</v>
      </c>
      <c r="Z299" s="56"/>
    </row>
    <row r="300" spans="1:26" s="7" customFormat="1" ht="118.5" customHeight="1">
      <c r="A300" s="21" t="s">
        <v>398</v>
      </c>
      <c r="B300" s="28"/>
      <c r="C300" s="28"/>
      <c r="D300" s="24">
        <v>786.7</v>
      </c>
      <c r="E300" s="24">
        <v>300</v>
      </c>
      <c r="F300" s="24">
        <f t="shared" si="42"/>
        <v>38.13397737384009</v>
      </c>
      <c r="G300" s="24">
        <f t="shared" si="41"/>
        <v>1.6666666666666667</v>
      </c>
      <c r="H300" s="24"/>
      <c r="I300" s="24"/>
      <c r="J300" s="45">
        <f t="shared" si="43"/>
        <v>500</v>
      </c>
      <c r="K300" s="45"/>
      <c r="L300" s="45">
        <v>500</v>
      </c>
      <c r="M300" s="56"/>
      <c r="N300" s="56"/>
      <c r="O300" s="56"/>
      <c r="P300" s="56"/>
      <c r="Q300" s="28"/>
      <c r="R300" s="56"/>
      <c r="S300" s="56"/>
      <c r="T300" s="56"/>
      <c r="U300" s="28"/>
      <c r="V300" s="28"/>
      <c r="W300" s="28"/>
      <c r="X300" s="28"/>
      <c r="Y300" s="56"/>
      <c r="Z300" s="56"/>
    </row>
    <row r="301" spans="1:26" s="7" customFormat="1" ht="164.25" customHeight="1">
      <c r="A301" s="60" t="s">
        <v>256</v>
      </c>
      <c r="B301" s="28"/>
      <c r="C301" s="28" t="s">
        <v>50</v>
      </c>
      <c r="D301" s="28">
        <v>786.7</v>
      </c>
      <c r="E301" s="28">
        <v>300</v>
      </c>
      <c r="F301" s="28">
        <f t="shared" si="42"/>
        <v>38.13397737384009</v>
      </c>
      <c r="G301" s="28">
        <f t="shared" si="41"/>
        <v>1.6666666666666667</v>
      </c>
      <c r="H301" s="28" t="s">
        <v>885</v>
      </c>
      <c r="I301" s="28" t="s">
        <v>430</v>
      </c>
      <c r="J301" s="56">
        <f t="shared" si="43"/>
        <v>500</v>
      </c>
      <c r="K301" s="56"/>
      <c r="L301" s="56">
        <v>500</v>
      </c>
      <c r="M301" s="56"/>
      <c r="N301" s="56"/>
      <c r="O301" s="56"/>
      <c r="P301" s="56"/>
      <c r="Q301" s="28"/>
      <c r="R301" s="56"/>
      <c r="S301" s="56"/>
      <c r="T301" s="56"/>
      <c r="U301" s="28"/>
      <c r="V301" s="28" t="s">
        <v>814</v>
      </c>
      <c r="W301" s="28" t="s">
        <v>548</v>
      </c>
      <c r="X301" s="28" t="s">
        <v>232</v>
      </c>
      <c r="Y301" s="56">
        <v>500</v>
      </c>
      <c r="Z301" s="56"/>
    </row>
    <row r="302" spans="1:26" s="7" customFormat="1" ht="133.5" customHeight="1">
      <c r="A302" s="21" t="s">
        <v>399</v>
      </c>
      <c r="B302" s="28"/>
      <c r="C302" s="28"/>
      <c r="D302" s="24">
        <f>D303</f>
        <v>727.9</v>
      </c>
      <c r="E302" s="24">
        <f>E303</f>
        <v>380</v>
      </c>
      <c r="F302" s="24">
        <f t="shared" si="42"/>
        <v>52.20497321060586</v>
      </c>
      <c r="G302" s="24">
        <f t="shared" si="41"/>
        <v>2.6304130263157894</v>
      </c>
      <c r="H302" s="24"/>
      <c r="I302" s="24"/>
      <c r="J302" s="45">
        <f t="shared" si="43"/>
        <v>999.55695</v>
      </c>
      <c r="K302" s="45"/>
      <c r="L302" s="45">
        <f>L303</f>
        <v>999.55695</v>
      </c>
      <c r="M302" s="56"/>
      <c r="N302" s="56"/>
      <c r="O302" s="56"/>
      <c r="P302" s="56"/>
      <c r="Q302" s="28"/>
      <c r="R302" s="56"/>
      <c r="S302" s="56"/>
      <c r="T302" s="56"/>
      <c r="U302" s="28"/>
      <c r="V302" s="28"/>
      <c r="W302" s="28"/>
      <c r="X302" s="28"/>
      <c r="Y302" s="56"/>
      <c r="Z302" s="56"/>
    </row>
    <row r="303" spans="1:26" s="7" customFormat="1" ht="191.25" customHeight="1">
      <c r="A303" s="60" t="s">
        <v>256</v>
      </c>
      <c r="B303" s="28"/>
      <c r="C303" s="28" t="s">
        <v>55</v>
      </c>
      <c r="D303" s="28">
        <v>727.9</v>
      </c>
      <c r="E303" s="28">
        <v>380</v>
      </c>
      <c r="F303" s="28">
        <f t="shared" si="42"/>
        <v>52.20497321060586</v>
      </c>
      <c r="G303" s="28">
        <f t="shared" si="41"/>
        <v>2.6304130263157894</v>
      </c>
      <c r="H303" s="28" t="s">
        <v>885</v>
      </c>
      <c r="I303" s="28" t="s">
        <v>430</v>
      </c>
      <c r="J303" s="56">
        <f t="shared" si="43"/>
        <v>999.55695</v>
      </c>
      <c r="K303" s="56"/>
      <c r="L303" s="56">
        <v>999.55695</v>
      </c>
      <c r="M303" s="56"/>
      <c r="N303" s="56"/>
      <c r="O303" s="56"/>
      <c r="P303" s="56"/>
      <c r="Q303" s="28"/>
      <c r="R303" s="56"/>
      <c r="S303" s="56"/>
      <c r="T303" s="56"/>
      <c r="U303" s="28"/>
      <c r="V303" s="28" t="s">
        <v>815</v>
      </c>
      <c r="W303" s="28" t="s">
        <v>559</v>
      </c>
      <c r="X303" s="28" t="s">
        <v>232</v>
      </c>
      <c r="Y303" s="56">
        <v>1000</v>
      </c>
      <c r="Z303" s="56"/>
    </row>
    <row r="304" spans="1:26" s="7" customFormat="1" ht="102" customHeight="1">
      <c r="A304" s="21" t="s">
        <v>400</v>
      </c>
      <c r="B304" s="28" t="s">
        <v>715</v>
      </c>
      <c r="C304" s="28"/>
      <c r="D304" s="24">
        <f>D305+D306</f>
        <v>12397.2</v>
      </c>
      <c r="E304" s="24">
        <f>E305+E306</f>
        <v>2063.6</v>
      </c>
      <c r="F304" s="24">
        <f t="shared" si="42"/>
        <v>16.64569418901042</v>
      </c>
      <c r="G304" s="24">
        <f t="shared" si="41"/>
        <v>1.9499166650513666</v>
      </c>
      <c r="H304" s="24"/>
      <c r="I304" s="24"/>
      <c r="J304" s="45">
        <f t="shared" si="43"/>
        <v>3023.84803</v>
      </c>
      <c r="K304" s="45"/>
      <c r="L304" s="45">
        <f>L305</f>
        <v>3023.84803</v>
      </c>
      <c r="M304" s="45"/>
      <c r="N304" s="45">
        <f>O304+P304</f>
        <v>1000</v>
      </c>
      <c r="O304" s="45"/>
      <c r="P304" s="45">
        <f>P305+P306</f>
        <v>1000</v>
      </c>
      <c r="Q304" s="28"/>
      <c r="R304" s="56"/>
      <c r="S304" s="56"/>
      <c r="T304" s="56"/>
      <c r="U304" s="28"/>
      <c r="V304" s="28"/>
      <c r="W304" s="28"/>
      <c r="X304" s="28"/>
      <c r="Y304" s="56"/>
      <c r="Z304" s="56"/>
    </row>
    <row r="305" spans="1:26" s="7" customFormat="1" ht="144.75" customHeight="1">
      <c r="A305" s="60" t="s">
        <v>256</v>
      </c>
      <c r="B305" s="28"/>
      <c r="C305" s="28" t="s">
        <v>510</v>
      </c>
      <c r="D305" s="28">
        <v>3895.1</v>
      </c>
      <c r="E305" s="28">
        <v>1800</v>
      </c>
      <c r="F305" s="28">
        <f t="shared" si="42"/>
        <v>46.21190726810608</v>
      </c>
      <c r="G305" s="28">
        <f t="shared" si="41"/>
        <v>1.760971127777778</v>
      </c>
      <c r="H305" s="28" t="s">
        <v>885</v>
      </c>
      <c r="I305" s="28" t="s">
        <v>762</v>
      </c>
      <c r="J305" s="56">
        <f t="shared" si="43"/>
        <v>3023.84803</v>
      </c>
      <c r="K305" s="56"/>
      <c r="L305" s="56">
        <v>3023.84803</v>
      </c>
      <c r="M305" s="56"/>
      <c r="N305" s="56">
        <f>O305+P305</f>
        <v>145.9</v>
      </c>
      <c r="O305" s="56"/>
      <c r="P305" s="56">
        <v>145.9</v>
      </c>
      <c r="Q305" s="28"/>
      <c r="R305" s="56"/>
      <c r="S305" s="56"/>
      <c r="T305" s="56"/>
      <c r="U305" s="28"/>
      <c r="V305" s="28" t="s">
        <v>816</v>
      </c>
      <c r="W305" s="28" t="s">
        <v>548</v>
      </c>
      <c r="X305" s="28" t="s">
        <v>789</v>
      </c>
      <c r="Y305" s="56">
        <v>7000</v>
      </c>
      <c r="Z305" s="56">
        <f>N305</f>
        <v>145.9</v>
      </c>
    </row>
    <row r="306" spans="1:26" s="7" customFormat="1" ht="225" customHeight="1">
      <c r="A306" s="60" t="s">
        <v>507</v>
      </c>
      <c r="B306" s="28"/>
      <c r="C306" s="28" t="s">
        <v>664</v>
      </c>
      <c r="D306" s="28">
        <v>8502.1</v>
      </c>
      <c r="E306" s="28">
        <v>263.6</v>
      </c>
      <c r="F306" s="28">
        <f>(E306/D306)*100</f>
        <v>3.1004104868209033</v>
      </c>
      <c r="G306" s="28">
        <f>(J306+N306)/E306</f>
        <v>3.2401365705614564</v>
      </c>
      <c r="H306" s="28" t="s">
        <v>901</v>
      </c>
      <c r="I306" s="28" t="s">
        <v>762</v>
      </c>
      <c r="J306" s="56"/>
      <c r="K306" s="56"/>
      <c r="L306" s="56"/>
      <c r="M306" s="56"/>
      <c r="N306" s="56">
        <f>O306+P306</f>
        <v>854.1</v>
      </c>
      <c r="O306" s="56"/>
      <c r="P306" s="56">
        <v>854.1</v>
      </c>
      <c r="Q306" s="28"/>
      <c r="R306" s="56"/>
      <c r="S306" s="56"/>
      <c r="T306" s="56"/>
      <c r="U306" s="28"/>
      <c r="V306" s="28"/>
      <c r="W306" s="28" t="s">
        <v>356</v>
      </c>
      <c r="X306" s="28" t="s">
        <v>861</v>
      </c>
      <c r="Y306" s="56">
        <v>854.1</v>
      </c>
      <c r="Z306" s="56"/>
    </row>
    <row r="307" spans="1:26" s="13" customFormat="1" ht="140.25" customHeight="1">
      <c r="A307" s="21" t="s">
        <v>321</v>
      </c>
      <c r="B307" s="28" t="s">
        <v>715</v>
      </c>
      <c r="C307" s="28"/>
      <c r="D307" s="24">
        <f>D308+D309</f>
        <v>47085.2</v>
      </c>
      <c r="E307" s="24">
        <f>E308+E309</f>
        <v>7628</v>
      </c>
      <c r="F307" s="24">
        <f t="shared" si="42"/>
        <v>16.200419664777893</v>
      </c>
      <c r="G307" s="24">
        <f t="shared" si="41"/>
        <v>9.650837275825904</v>
      </c>
      <c r="H307" s="24"/>
      <c r="I307" s="24"/>
      <c r="J307" s="45">
        <f t="shared" si="43"/>
        <v>26715.48674</v>
      </c>
      <c r="K307" s="45">
        <f>K308+K309</f>
        <v>26715.48674</v>
      </c>
      <c r="L307" s="45"/>
      <c r="M307" s="45"/>
      <c r="N307" s="45">
        <f>O307+P307</f>
        <v>46901.1</v>
      </c>
      <c r="O307" s="45">
        <f>O308</f>
        <v>46901.1</v>
      </c>
      <c r="P307" s="56"/>
      <c r="Q307" s="28"/>
      <c r="R307" s="56"/>
      <c r="S307" s="56"/>
      <c r="T307" s="56"/>
      <c r="U307" s="28"/>
      <c r="V307" s="28"/>
      <c r="W307" s="28"/>
      <c r="X307" s="28"/>
      <c r="Y307" s="56"/>
      <c r="Z307" s="56"/>
    </row>
    <row r="308" spans="1:26" s="13" customFormat="1" ht="409.5" customHeight="1">
      <c r="A308" s="107" t="s">
        <v>409</v>
      </c>
      <c r="B308" s="28"/>
      <c r="C308" s="28" t="s">
        <v>56</v>
      </c>
      <c r="D308" s="28">
        <v>44446</v>
      </c>
      <c r="E308" s="28">
        <v>7348</v>
      </c>
      <c r="F308" s="28">
        <f t="shared" si="42"/>
        <v>16.53242136525222</v>
      </c>
      <c r="G308" s="28">
        <f t="shared" si="41"/>
        <v>9.855617240065325</v>
      </c>
      <c r="H308" s="28" t="s">
        <v>885</v>
      </c>
      <c r="I308" s="28" t="s">
        <v>762</v>
      </c>
      <c r="J308" s="56">
        <f>K308+L308</f>
        <v>25517.97548</v>
      </c>
      <c r="K308" s="56">
        <v>25517.97548</v>
      </c>
      <c r="L308" s="56"/>
      <c r="M308" s="56"/>
      <c r="N308" s="56">
        <f>O308+P308</f>
        <v>46901.1</v>
      </c>
      <c r="O308" s="56">
        <v>46901.1</v>
      </c>
      <c r="P308" s="56"/>
      <c r="Q308" s="28"/>
      <c r="R308" s="56"/>
      <c r="S308" s="56"/>
      <c r="T308" s="56"/>
      <c r="U308" s="28"/>
      <c r="V308" s="115" t="s">
        <v>817</v>
      </c>
      <c r="W308" s="115" t="s">
        <v>862</v>
      </c>
      <c r="X308" s="28" t="s">
        <v>315</v>
      </c>
      <c r="Y308" s="56">
        <v>87695</v>
      </c>
      <c r="Z308" s="56">
        <f>N308</f>
        <v>46901.1</v>
      </c>
    </row>
    <row r="309" spans="1:26" s="13" customFormat="1" ht="409.5" customHeight="1">
      <c r="A309" s="60" t="s">
        <v>809</v>
      </c>
      <c r="B309" s="28"/>
      <c r="C309" s="28"/>
      <c r="D309" s="28">
        <v>2639.2</v>
      </c>
      <c r="E309" s="28">
        <v>280</v>
      </c>
      <c r="F309" s="28">
        <f t="shared" si="42"/>
        <v>10.609275538041832</v>
      </c>
      <c r="G309" s="28">
        <f t="shared" si="41"/>
        <v>4.276825928571428</v>
      </c>
      <c r="H309" s="28" t="s">
        <v>885</v>
      </c>
      <c r="I309" s="28" t="s">
        <v>430</v>
      </c>
      <c r="J309" s="56">
        <f>K309+L309</f>
        <v>1197.51126</v>
      </c>
      <c r="K309" s="56">
        <v>1197.51126</v>
      </c>
      <c r="L309" s="56"/>
      <c r="M309" s="56"/>
      <c r="N309" s="56"/>
      <c r="O309" s="56"/>
      <c r="P309" s="56"/>
      <c r="Q309" s="28"/>
      <c r="R309" s="56"/>
      <c r="T309" s="56"/>
      <c r="U309" s="28"/>
      <c r="V309" s="115"/>
      <c r="W309" s="115"/>
      <c r="X309" s="28" t="s">
        <v>180</v>
      </c>
      <c r="Y309" s="56"/>
      <c r="Z309" s="56"/>
    </row>
    <row r="310" spans="1:26" s="13" customFormat="1" ht="124.5" customHeight="1">
      <c r="A310" s="21" t="s">
        <v>322</v>
      </c>
      <c r="B310" s="28"/>
      <c r="C310" s="28"/>
      <c r="D310" s="24">
        <f>D311</f>
        <v>7304.8</v>
      </c>
      <c r="E310" s="24">
        <f>E311</f>
        <v>2812.7</v>
      </c>
      <c r="F310" s="24">
        <f t="shared" si="42"/>
        <v>38.50481874931552</v>
      </c>
      <c r="G310" s="24">
        <f t="shared" si="41"/>
        <v>13.296547818821773</v>
      </c>
      <c r="H310" s="24"/>
      <c r="I310" s="24"/>
      <c r="J310" s="45">
        <f>K310+L310</f>
        <v>7108.70005</v>
      </c>
      <c r="K310" s="45">
        <f>K311</f>
        <v>7108.70005</v>
      </c>
      <c r="L310" s="45"/>
      <c r="M310" s="45"/>
      <c r="N310" s="45">
        <f aca="true" t="shared" si="44" ref="N310:N315">O310+P310</f>
        <v>30290.5</v>
      </c>
      <c r="O310" s="45">
        <f>O311</f>
        <v>30290.5</v>
      </c>
      <c r="P310" s="56"/>
      <c r="Q310" s="28"/>
      <c r="R310" s="56"/>
      <c r="S310" s="56"/>
      <c r="T310" s="56"/>
      <c r="U310" s="28"/>
      <c r="V310" s="28"/>
      <c r="W310" s="28"/>
      <c r="X310" s="28"/>
      <c r="Y310" s="56"/>
      <c r="Z310" s="56"/>
    </row>
    <row r="311" spans="1:26" s="13" customFormat="1" ht="409.5" customHeight="1">
      <c r="A311" s="60" t="s">
        <v>520</v>
      </c>
      <c r="B311" s="28" t="s">
        <v>521</v>
      </c>
      <c r="C311" s="28" t="s">
        <v>57</v>
      </c>
      <c r="D311" s="28">
        <v>7304.8</v>
      </c>
      <c r="E311" s="28">
        <v>2812.7</v>
      </c>
      <c r="F311" s="28">
        <f t="shared" si="42"/>
        <v>38.50481874931552</v>
      </c>
      <c r="G311" s="28">
        <f t="shared" si="41"/>
        <v>13.296547818821773</v>
      </c>
      <c r="H311" s="28" t="s">
        <v>885</v>
      </c>
      <c r="I311" s="28" t="s">
        <v>762</v>
      </c>
      <c r="J311" s="56">
        <v>7108.70005</v>
      </c>
      <c r="K311" s="56">
        <v>7108.70005</v>
      </c>
      <c r="L311" s="56"/>
      <c r="M311" s="56"/>
      <c r="N311" s="56">
        <f t="shared" si="44"/>
        <v>30290.5</v>
      </c>
      <c r="O311" s="56">
        <v>30290.5</v>
      </c>
      <c r="P311" s="56"/>
      <c r="Q311" s="28"/>
      <c r="R311" s="56"/>
      <c r="S311" s="56"/>
      <c r="T311" s="56"/>
      <c r="U311" s="28"/>
      <c r="V311" s="109" t="s">
        <v>818</v>
      </c>
      <c r="W311" s="28" t="s">
        <v>863</v>
      </c>
      <c r="X311" s="28" t="s">
        <v>840</v>
      </c>
      <c r="Y311" s="56">
        <v>45276.9</v>
      </c>
      <c r="Z311" s="56">
        <v>30291.3</v>
      </c>
    </row>
    <row r="312" spans="1:26" s="13" customFormat="1" ht="116.25" customHeight="1">
      <c r="A312" s="21" t="s">
        <v>323</v>
      </c>
      <c r="B312" s="28"/>
      <c r="C312" s="28"/>
      <c r="D312" s="24">
        <v>8651</v>
      </c>
      <c r="E312" s="24">
        <v>3590.6</v>
      </c>
      <c r="F312" s="24">
        <f t="shared" si="42"/>
        <v>41.50502832042539</v>
      </c>
      <c r="G312" s="24">
        <f t="shared" si="41"/>
        <v>11.033532000222804</v>
      </c>
      <c r="H312" s="24"/>
      <c r="I312" s="24"/>
      <c r="J312" s="45">
        <f>K312+L312</f>
        <v>15443.34187</v>
      </c>
      <c r="K312" s="45">
        <f>K313</f>
        <v>15443.34187</v>
      </c>
      <c r="L312" s="45"/>
      <c r="M312" s="45"/>
      <c r="N312" s="45">
        <f t="shared" si="44"/>
        <v>24173.65813</v>
      </c>
      <c r="O312" s="45">
        <f>O313</f>
        <v>24173.65813</v>
      </c>
      <c r="P312" s="56"/>
      <c r="Q312" s="28"/>
      <c r="R312" s="56"/>
      <c r="S312" s="56"/>
      <c r="T312" s="56"/>
      <c r="U312" s="28"/>
      <c r="V312" s="28"/>
      <c r="W312" s="28"/>
      <c r="X312" s="28"/>
      <c r="Y312" s="56"/>
      <c r="Z312" s="56"/>
    </row>
    <row r="313" spans="1:26" s="13" customFormat="1" ht="264.75" customHeight="1">
      <c r="A313" s="60" t="s">
        <v>425</v>
      </c>
      <c r="B313" s="28" t="s">
        <v>717</v>
      </c>
      <c r="C313" s="28" t="s">
        <v>155</v>
      </c>
      <c r="D313" s="28">
        <v>8651</v>
      </c>
      <c r="E313" s="28">
        <v>3590.6</v>
      </c>
      <c r="F313" s="28">
        <f t="shared" si="42"/>
        <v>41.50502832042539</v>
      </c>
      <c r="G313" s="28">
        <f t="shared" si="41"/>
        <v>11.033532000222804</v>
      </c>
      <c r="H313" s="28" t="s">
        <v>885</v>
      </c>
      <c r="I313" s="28" t="s">
        <v>762</v>
      </c>
      <c r="J313" s="56">
        <f>K313+L313</f>
        <v>15443.34187</v>
      </c>
      <c r="K313" s="56">
        <v>15443.34187</v>
      </c>
      <c r="L313" s="56"/>
      <c r="M313" s="56"/>
      <c r="N313" s="56">
        <f t="shared" si="44"/>
        <v>24173.65813</v>
      </c>
      <c r="O313" s="56">
        <v>24173.65813</v>
      </c>
      <c r="P313" s="56"/>
      <c r="Q313" s="28"/>
      <c r="R313" s="56"/>
      <c r="S313" s="56"/>
      <c r="T313" s="56"/>
      <c r="U313" s="28"/>
      <c r="V313" s="28" t="s">
        <v>819</v>
      </c>
      <c r="W313" s="28" t="s">
        <v>358</v>
      </c>
      <c r="X313" s="28" t="s">
        <v>841</v>
      </c>
      <c r="Y313" s="56">
        <v>42269.8</v>
      </c>
      <c r="Z313" s="56">
        <f>N313</f>
        <v>24173.65813</v>
      </c>
    </row>
    <row r="314" spans="1:26" s="13" customFormat="1" ht="118.5" customHeight="1">
      <c r="A314" s="21" t="s">
        <v>324</v>
      </c>
      <c r="B314" s="28"/>
      <c r="C314" s="28"/>
      <c r="D314" s="24">
        <v>3514.2</v>
      </c>
      <c r="E314" s="24">
        <v>3514.2</v>
      </c>
      <c r="F314" s="24">
        <f t="shared" si="42"/>
        <v>100</v>
      </c>
      <c r="G314" s="24">
        <f t="shared" si="41"/>
        <v>3.818419443970178</v>
      </c>
      <c r="H314" s="24"/>
      <c r="I314" s="24"/>
      <c r="J314" s="45">
        <f>K314+L314</f>
        <v>9706.28961</v>
      </c>
      <c r="K314" s="45">
        <f>K315</f>
        <v>9706.28961</v>
      </c>
      <c r="L314" s="45"/>
      <c r="M314" s="45"/>
      <c r="N314" s="45">
        <f t="shared" si="44"/>
        <v>3712.4</v>
      </c>
      <c r="O314" s="45">
        <f>O315</f>
        <v>3712.4</v>
      </c>
      <c r="P314" s="56"/>
      <c r="Q314" s="28"/>
      <c r="R314" s="56"/>
      <c r="S314" s="56"/>
      <c r="T314" s="56"/>
      <c r="U314" s="28"/>
      <c r="V314" s="28"/>
      <c r="W314" s="28"/>
      <c r="X314" s="28"/>
      <c r="Y314" s="56"/>
      <c r="Z314" s="56"/>
    </row>
    <row r="315" spans="1:26" s="13" customFormat="1" ht="227.25" customHeight="1">
      <c r="A315" s="60" t="s">
        <v>656</v>
      </c>
      <c r="B315" s="28" t="s">
        <v>634</v>
      </c>
      <c r="C315" s="28" t="s">
        <v>602</v>
      </c>
      <c r="D315" s="28">
        <v>3514.2</v>
      </c>
      <c r="E315" s="28">
        <v>3514.2</v>
      </c>
      <c r="F315" s="28">
        <f t="shared" si="42"/>
        <v>100</v>
      </c>
      <c r="G315" s="28">
        <f t="shared" si="41"/>
        <v>3.818419443970178</v>
      </c>
      <c r="H315" s="28" t="s">
        <v>885</v>
      </c>
      <c r="I315" s="28" t="s">
        <v>762</v>
      </c>
      <c r="J315" s="56">
        <f>K315</f>
        <v>9706.28961</v>
      </c>
      <c r="K315" s="56">
        <v>9706.28961</v>
      </c>
      <c r="L315" s="56"/>
      <c r="M315" s="56"/>
      <c r="N315" s="56">
        <f t="shared" si="44"/>
        <v>3712.4</v>
      </c>
      <c r="O315" s="56">
        <v>3712.4</v>
      </c>
      <c r="P315" s="56"/>
      <c r="Q315" s="28"/>
      <c r="R315" s="56"/>
      <c r="S315" s="56"/>
      <c r="T315" s="56"/>
      <c r="U315" s="28"/>
      <c r="V315" s="28" t="s">
        <v>864</v>
      </c>
      <c r="W315" s="28" t="s">
        <v>357</v>
      </c>
      <c r="X315" s="28" t="s">
        <v>842</v>
      </c>
      <c r="Y315" s="56">
        <v>13473.5</v>
      </c>
      <c r="Z315" s="56">
        <f>N315</f>
        <v>3712.4</v>
      </c>
    </row>
    <row r="316" spans="1:26" s="14" customFormat="1" ht="124.5" customHeight="1">
      <c r="A316" s="21" t="s">
        <v>325</v>
      </c>
      <c r="B316" s="28" t="s">
        <v>58</v>
      </c>
      <c r="C316" s="24" t="s">
        <v>156</v>
      </c>
      <c r="D316" s="24">
        <f>D317+D318+D319+D320</f>
        <v>4409.3</v>
      </c>
      <c r="E316" s="24">
        <f>E317+E318+E319+E320</f>
        <v>2388</v>
      </c>
      <c r="F316" s="24">
        <f t="shared" si="42"/>
        <v>54.158256412582496</v>
      </c>
      <c r="G316" s="24">
        <f t="shared" si="41"/>
        <v>6.32248743718593</v>
      </c>
      <c r="H316" s="24"/>
      <c r="I316" s="24"/>
      <c r="J316" s="45"/>
      <c r="K316" s="45"/>
      <c r="L316" s="45"/>
      <c r="M316" s="45"/>
      <c r="N316" s="45">
        <f aca="true" t="shared" si="45" ref="N316:N326">O316+P316</f>
        <v>15098.1</v>
      </c>
      <c r="O316" s="45">
        <f>O317+O318+O319+O320</f>
        <v>15098.1</v>
      </c>
      <c r="P316" s="56"/>
      <c r="Q316" s="28"/>
      <c r="R316" s="56"/>
      <c r="S316" s="56"/>
      <c r="T316" s="56"/>
      <c r="U316" s="28"/>
      <c r="V316" s="28"/>
      <c r="W316" s="28"/>
      <c r="X316" s="28"/>
      <c r="Y316" s="56"/>
      <c r="Z316" s="56"/>
    </row>
    <row r="317" spans="1:26" s="14" customFormat="1" ht="146.25" customHeight="1">
      <c r="A317" s="60" t="s">
        <v>788</v>
      </c>
      <c r="B317" s="28" t="s">
        <v>58</v>
      </c>
      <c r="C317" s="28"/>
      <c r="D317" s="28">
        <v>2182</v>
      </c>
      <c r="E317" s="28">
        <v>757.7</v>
      </c>
      <c r="F317" s="28">
        <f t="shared" si="42"/>
        <v>34.725022914757105</v>
      </c>
      <c r="G317" s="28">
        <f t="shared" si="41"/>
        <v>5.066913026263692</v>
      </c>
      <c r="H317" s="28" t="s">
        <v>889</v>
      </c>
      <c r="I317" s="28" t="s">
        <v>762</v>
      </c>
      <c r="J317" s="56"/>
      <c r="K317" s="56"/>
      <c r="L317" s="56"/>
      <c r="M317" s="56"/>
      <c r="N317" s="56">
        <f t="shared" si="45"/>
        <v>3839.2</v>
      </c>
      <c r="O317" s="56">
        <v>3839.2</v>
      </c>
      <c r="P317" s="56"/>
      <c r="Q317" s="28"/>
      <c r="R317" s="56"/>
      <c r="S317" s="56"/>
      <c r="T317" s="56"/>
      <c r="U317" s="28"/>
      <c r="V317" s="28"/>
      <c r="W317" s="115" t="s">
        <v>778</v>
      </c>
      <c r="X317" s="28" t="s">
        <v>865</v>
      </c>
      <c r="Y317" s="56">
        <v>5500</v>
      </c>
      <c r="Z317" s="56">
        <v>5000</v>
      </c>
    </row>
    <row r="318" spans="1:26" s="14" customFormat="1" ht="155.25" customHeight="1">
      <c r="A318" s="60" t="s">
        <v>415</v>
      </c>
      <c r="B318" s="28" t="s">
        <v>58</v>
      </c>
      <c r="C318" s="28"/>
      <c r="D318" s="28">
        <v>1897</v>
      </c>
      <c r="E318" s="28">
        <v>1300</v>
      </c>
      <c r="F318" s="28">
        <f t="shared" si="42"/>
        <v>68.52925672113864</v>
      </c>
      <c r="G318" s="28">
        <f t="shared" si="41"/>
        <v>6.161615384615385</v>
      </c>
      <c r="H318" s="28" t="s">
        <v>889</v>
      </c>
      <c r="I318" s="28" t="s">
        <v>762</v>
      </c>
      <c r="J318" s="56"/>
      <c r="K318" s="56"/>
      <c r="L318" s="56"/>
      <c r="M318" s="56"/>
      <c r="N318" s="56">
        <f t="shared" si="45"/>
        <v>8010.1</v>
      </c>
      <c r="O318" s="56">
        <v>8010.1</v>
      </c>
      <c r="P318" s="56"/>
      <c r="Q318" s="28"/>
      <c r="R318" s="56"/>
      <c r="S318" s="56"/>
      <c r="T318" s="56"/>
      <c r="U318" s="28"/>
      <c r="V318" s="28"/>
      <c r="W318" s="115"/>
      <c r="X318" s="28" t="s">
        <v>800</v>
      </c>
      <c r="Y318" s="56">
        <v>20000</v>
      </c>
      <c r="Z318" s="56">
        <v>20000</v>
      </c>
    </row>
    <row r="319" spans="1:26" s="14" customFormat="1" ht="153.75" customHeight="1">
      <c r="A319" s="60" t="s">
        <v>623</v>
      </c>
      <c r="B319" s="28" t="s">
        <v>58</v>
      </c>
      <c r="C319" s="28"/>
      <c r="D319" s="28">
        <v>160.3</v>
      </c>
      <c r="E319" s="28">
        <v>160.3</v>
      </c>
      <c r="F319" s="28">
        <f t="shared" si="42"/>
        <v>100</v>
      </c>
      <c r="G319" s="28">
        <f t="shared" si="41"/>
        <v>8.959451029320025</v>
      </c>
      <c r="H319" s="28" t="s">
        <v>889</v>
      </c>
      <c r="I319" s="28" t="s">
        <v>762</v>
      </c>
      <c r="J319" s="56"/>
      <c r="K319" s="56"/>
      <c r="L319" s="56"/>
      <c r="M319" s="56"/>
      <c r="N319" s="56">
        <f t="shared" si="45"/>
        <v>1436.2</v>
      </c>
      <c r="O319" s="56">
        <v>1436.2</v>
      </c>
      <c r="P319" s="56"/>
      <c r="Q319" s="28"/>
      <c r="R319" s="56"/>
      <c r="S319" s="56"/>
      <c r="T319" s="56"/>
      <c r="U319" s="28"/>
      <c r="V319" s="28"/>
      <c r="W319" s="115"/>
      <c r="X319" s="28" t="s">
        <v>866</v>
      </c>
      <c r="Y319" s="56">
        <v>2484</v>
      </c>
      <c r="Z319" s="56">
        <v>800</v>
      </c>
    </row>
    <row r="320" spans="1:26" s="14" customFormat="1" ht="146.25" customHeight="1">
      <c r="A320" s="60" t="s">
        <v>157</v>
      </c>
      <c r="B320" s="28" t="s">
        <v>58</v>
      </c>
      <c r="C320" s="28"/>
      <c r="D320" s="28">
        <v>170</v>
      </c>
      <c r="E320" s="28">
        <v>170</v>
      </c>
      <c r="F320" s="28">
        <f t="shared" si="42"/>
        <v>100</v>
      </c>
      <c r="G320" s="28">
        <f t="shared" si="41"/>
        <v>10.66235294117647</v>
      </c>
      <c r="H320" s="28" t="s">
        <v>889</v>
      </c>
      <c r="I320" s="28" t="s">
        <v>762</v>
      </c>
      <c r="J320" s="56"/>
      <c r="K320" s="56"/>
      <c r="L320" s="56"/>
      <c r="M320" s="56"/>
      <c r="N320" s="56">
        <f t="shared" si="45"/>
        <v>1812.6</v>
      </c>
      <c r="O320" s="56">
        <v>1812.6</v>
      </c>
      <c r="P320" s="56"/>
      <c r="Q320" s="28"/>
      <c r="R320" s="56"/>
      <c r="S320" s="56"/>
      <c r="T320" s="56"/>
      <c r="U320" s="28"/>
      <c r="V320" s="28"/>
      <c r="W320" s="115"/>
      <c r="X320" s="28" t="s">
        <v>867</v>
      </c>
      <c r="Y320" s="56">
        <v>2567</v>
      </c>
      <c r="Z320" s="56">
        <v>800</v>
      </c>
    </row>
    <row r="321" spans="1:26" s="13" customFormat="1" ht="132" customHeight="1">
      <c r="A321" s="21" t="s">
        <v>326</v>
      </c>
      <c r="B321" s="28" t="s">
        <v>58</v>
      </c>
      <c r="C321" s="28"/>
      <c r="D321" s="24">
        <f>D322+D323+D324+D325+D326</f>
        <v>3276.5</v>
      </c>
      <c r="E321" s="24">
        <f>E322+E323+E324+E325+E326</f>
        <v>3108.9</v>
      </c>
      <c r="F321" s="24">
        <f t="shared" si="42"/>
        <v>94.88478559438425</v>
      </c>
      <c r="G321" s="24">
        <f t="shared" si="41"/>
        <v>7.2051207822702565</v>
      </c>
      <c r="H321" s="24"/>
      <c r="I321" s="24"/>
      <c r="J321" s="45"/>
      <c r="K321" s="45"/>
      <c r="L321" s="45"/>
      <c r="M321" s="45"/>
      <c r="N321" s="45">
        <f t="shared" si="45"/>
        <v>22400</v>
      </c>
      <c r="O321" s="45">
        <f>O322+O323+O324+O325+O326</f>
        <v>22400</v>
      </c>
      <c r="P321" s="56"/>
      <c r="Q321" s="28"/>
      <c r="R321" s="56"/>
      <c r="S321" s="56"/>
      <c r="T321" s="56"/>
      <c r="U321" s="28"/>
      <c r="V321" s="28"/>
      <c r="W321" s="28"/>
      <c r="X321" s="28"/>
      <c r="Y321" s="56"/>
      <c r="Z321" s="56"/>
    </row>
    <row r="322" spans="1:26" s="13" customFormat="1" ht="96.75" customHeight="1">
      <c r="A322" s="60" t="s">
        <v>808</v>
      </c>
      <c r="B322" s="28" t="s">
        <v>58</v>
      </c>
      <c r="C322" s="28"/>
      <c r="D322" s="28">
        <v>1377</v>
      </c>
      <c r="E322" s="28">
        <v>1210</v>
      </c>
      <c r="F322" s="28">
        <f t="shared" si="42"/>
        <v>87.8721859114016</v>
      </c>
      <c r="G322" s="28">
        <f t="shared" si="41"/>
        <v>9.848264462809917</v>
      </c>
      <c r="H322" s="28" t="s">
        <v>889</v>
      </c>
      <c r="I322" s="28" t="s">
        <v>762</v>
      </c>
      <c r="J322" s="56"/>
      <c r="K322" s="56"/>
      <c r="L322" s="56"/>
      <c r="M322" s="56"/>
      <c r="N322" s="56">
        <f t="shared" si="45"/>
        <v>11916.4</v>
      </c>
      <c r="O322" s="56">
        <v>11916.4</v>
      </c>
      <c r="P322" s="56"/>
      <c r="Q322" s="28"/>
      <c r="R322" s="56"/>
      <c r="S322" s="56"/>
      <c r="T322" s="56"/>
      <c r="U322" s="28"/>
      <c r="V322" s="28"/>
      <c r="W322" s="128" t="s">
        <v>868</v>
      </c>
      <c r="X322" s="28" t="s">
        <v>232</v>
      </c>
      <c r="Y322" s="56">
        <v>14265</v>
      </c>
      <c r="Z322" s="56">
        <v>14265</v>
      </c>
    </row>
    <row r="323" spans="1:26" s="13" customFormat="1" ht="83.25" customHeight="1">
      <c r="A323" s="60" t="s">
        <v>734</v>
      </c>
      <c r="B323" s="28" t="s">
        <v>733</v>
      </c>
      <c r="C323" s="28"/>
      <c r="D323" s="28">
        <v>140.6</v>
      </c>
      <c r="E323" s="28">
        <v>140</v>
      </c>
      <c r="F323" s="28">
        <f t="shared" si="42"/>
        <v>99.57325746799431</v>
      </c>
      <c r="G323" s="28">
        <f t="shared" si="41"/>
        <v>6.162142857142857</v>
      </c>
      <c r="H323" s="28" t="s">
        <v>889</v>
      </c>
      <c r="I323" s="28" t="s">
        <v>762</v>
      </c>
      <c r="J323" s="56"/>
      <c r="K323" s="56"/>
      <c r="L323" s="56"/>
      <c r="M323" s="56"/>
      <c r="N323" s="56">
        <f t="shared" si="45"/>
        <v>862.7</v>
      </c>
      <c r="O323" s="56">
        <v>862.7</v>
      </c>
      <c r="P323" s="56"/>
      <c r="Q323" s="28"/>
      <c r="R323" s="56"/>
      <c r="S323" s="56"/>
      <c r="T323" s="56"/>
      <c r="U323" s="28"/>
      <c r="V323" s="28"/>
      <c r="W323" s="129"/>
      <c r="X323" s="28" t="s">
        <v>232</v>
      </c>
      <c r="Y323" s="56">
        <v>2200</v>
      </c>
      <c r="Z323" s="56">
        <v>2200</v>
      </c>
    </row>
    <row r="324" spans="1:26" s="13" customFormat="1" ht="83.25" customHeight="1">
      <c r="A324" s="60" t="s">
        <v>735</v>
      </c>
      <c r="B324" s="28" t="s">
        <v>733</v>
      </c>
      <c r="C324" s="28"/>
      <c r="D324" s="28">
        <v>152.7</v>
      </c>
      <c r="E324" s="28">
        <v>152.7</v>
      </c>
      <c r="F324" s="28">
        <f t="shared" si="42"/>
        <v>100</v>
      </c>
      <c r="G324" s="28">
        <f t="shared" si="41"/>
        <v>5.239685658153242</v>
      </c>
      <c r="H324" s="28" t="s">
        <v>889</v>
      </c>
      <c r="I324" s="28" t="s">
        <v>762</v>
      </c>
      <c r="J324" s="56"/>
      <c r="K324" s="56"/>
      <c r="L324" s="56"/>
      <c r="M324" s="56"/>
      <c r="N324" s="56">
        <f t="shared" si="45"/>
        <v>800.1</v>
      </c>
      <c r="O324" s="56">
        <v>800.1</v>
      </c>
      <c r="P324" s="56"/>
      <c r="Q324" s="28"/>
      <c r="R324" s="56"/>
      <c r="S324" s="56"/>
      <c r="T324" s="56"/>
      <c r="U324" s="28"/>
      <c r="V324" s="28"/>
      <c r="W324" s="129"/>
      <c r="X324" s="28" t="s">
        <v>232</v>
      </c>
      <c r="Y324" s="56">
        <v>2435</v>
      </c>
      <c r="Z324" s="56">
        <v>2435</v>
      </c>
    </row>
    <row r="325" spans="1:26" s="13" customFormat="1" ht="108.75" customHeight="1">
      <c r="A325" s="60" t="s">
        <v>256</v>
      </c>
      <c r="B325" s="28" t="s">
        <v>733</v>
      </c>
      <c r="C325" s="28"/>
      <c r="D325" s="28">
        <v>247.7</v>
      </c>
      <c r="E325" s="28">
        <v>247.7</v>
      </c>
      <c r="F325" s="28">
        <f t="shared" si="42"/>
        <v>100</v>
      </c>
      <c r="G325" s="79">
        <f t="shared" si="41"/>
        <v>15.962858296326202</v>
      </c>
      <c r="H325" s="28" t="s">
        <v>889</v>
      </c>
      <c r="I325" s="28" t="s">
        <v>762</v>
      </c>
      <c r="J325" s="56"/>
      <c r="K325" s="56"/>
      <c r="L325" s="56"/>
      <c r="M325" s="56"/>
      <c r="N325" s="56">
        <f t="shared" si="45"/>
        <v>3954</v>
      </c>
      <c r="O325" s="56">
        <v>3954</v>
      </c>
      <c r="P325" s="56"/>
      <c r="Q325" s="28"/>
      <c r="R325" s="56"/>
      <c r="S325" s="56"/>
      <c r="T325" s="56"/>
      <c r="U325" s="28"/>
      <c r="V325" s="28"/>
      <c r="W325" s="129"/>
      <c r="X325" s="28" t="s">
        <v>869</v>
      </c>
      <c r="Y325" s="56">
        <v>3993.96</v>
      </c>
      <c r="Z325" s="56">
        <v>3500</v>
      </c>
    </row>
    <row r="326" spans="1:26" s="15" customFormat="1" ht="129" customHeight="1">
      <c r="A326" s="60" t="s">
        <v>304</v>
      </c>
      <c r="B326" s="28" t="s">
        <v>744</v>
      </c>
      <c r="C326" s="80" t="s">
        <v>144</v>
      </c>
      <c r="D326" s="28">
        <v>1358.5</v>
      </c>
      <c r="E326" s="28">
        <v>1358.5</v>
      </c>
      <c r="F326" s="28">
        <f t="shared" si="42"/>
        <v>100</v>
      </c>
      <c r="G326" s="28">
        <f t="shared" si="41"/>
        <v>3.5824806772175193</v>
      </c>
      <c r="H326" s="28" t="s">
        <v>753</v>
      </c>
      <c r="I326" s="28" t="s">
        <v>762</v>
      </c>
      <c r="J326" s="56"/>
      <c r="K326" s="81"/>
      <c r="L326" s="82"/>
      <c r="M326" s="82"/>
      <c r="N326" s="56">
        <f t="shared" si="45"/>
        <v>4866.8</v>
      </c>
      <c r="O326" s="56">
        <v>4866.8</v>
      </c>
      <c r="P326" s="56"/>
      <c r="Q326" s="83"/>
      <c r="R326" s="56"/>
      <c r="S326" s="56"/>
      <c r="T326" s="56"/>
      <c r="U326" s="83"/>
      <c r="V326" s="84"/>
      <c r="W326" s="130"/>
      <c r="X326" s="28" t="s">
        <v>870</v>
      </c>
      <c r="Y326" s="68">
        <v>4866.8</v>
      </c>
      <c r="Z326" s="85"/>
    </row>
    <row r="327" spans="1:26" s="13" customFormat="1" ht="136.5" customHeight="1">
      <c r="A327" s="21" t="s">
        <v>327</v>
      </c>
      <c r="B327" s="28" t="s">
        <v>733</v>
      </c>
      <c r="C327" s="28"/>
      <c r="D327" s="24">
        <v>431.7</v>
      </c>
      <c r="E327" s="24">
        <f>E328</f>
        <v>370</v>
      </c>
      <c r="F327" s="24">
        <f t="shared" si="42"/>
        <v>85.70766736159369</v>
      </c>
      <c r="G327" s="24">
        <f t="shared" si="41"/>
        <v>9.45853991891892</v>
      </c>
      <c r="H327" s="24"/>
      <c r="I327" s="24"/>
      <c r="J327" s="45">
        <f>K327+L327</f>
        <v>3499.65977</v>
      </c>
      <c r="K327" s="45">
        <f>K328</f>
        <v>3499.65977</v>
      </c>
      <c r="L327" s="56"/>
      <c r="M327" s="56"/>
      <c r="N327" s="56"/>
      <c r="O327" s="56"/>
      <c r="P327" s="56"/>
      <c r="Q327" s="28"/>
      <c r="R327" s="56"/>
      <c r="S327" s="56"/>
      <c r="T327" s="56"/>
      <c r="U327" s="28"/>
      <c r="V327" s="28"/>
      <c r="W327" s="28"/>
      <c r="X327" s="28"/>
      <c r="Y327" s="56"/>
      <c r="Z327" s="56"/>
    </row>
    <row r="328" spans="1:26" s="13" customFormat="1" ht="188.25" customHeight="1">
      <c r="A328" s="60" t="s">
        <v>606</v>
      </c>
      <c r="B328" s="28" t="s">
        <v>733</v>
      </c>
      <c r="C328" s="28" t="s">
        <v>210</v>
      </c>
      <c r="D328" s="28">
        <v>431.7</v>
      </c>
      <c r="E328" s="28">
        <v>370</v>
      </c>
      <c r="F328" s="28">
        <f t="shared" si="42"/>
        <v>85.70766736159369</v>
      </c>
      <c r="G328" s="28">
        <f t="shared" si="41"/>
        <v>9.45853991891892</v>
      </c>
      <c r="H328" s="28" t="s">
        <v>885</v>
      </c>
      <c r="I328" s="28" t="s">
        <v>430</v>
      </c>
      <c r="J328" s="56">
        <f>K328+L328</f>
        <v>3499.65977</v>
      </c>
      <c r="K328" s="56">
        <v>3499.65977</v>
      </c>
      <c r="L328" s="56"/>
      <c r="M328" s="56"/>
      <c r="N328" s="56"/>
      <c r="O328" s="56"/>
      <c r="P328" s="56"/>
      <c r="Q328" s="28"/>
      <c r="R328" s="56"/>
      <c r="S328" s="56"/>
      <c r="T328" s="56"/>
      <c r="U328" s="28"/>
      <c r="V328" s="28" t="s">
        <v>4</v>
      </c>
      <c r="W328" s="28" t="s">
        <v>359</v>
      </c>
      <c r="X328" s="28" t="s">
        <v>237</v>
      </c>
      <c r="Y328" s="56">
        <v>3500</v>
      </c>
      <c r="Z328" s="56"/>
    </row>
    <row r="329" spans="1:26" s="13" customFormat="1" ht="22.5">
      <c r="A329" s="86"/>
      <c r="B329" s="29"/>
      <c r="C329" s="29"/>
      <c r="D329" s="29"/>
      <c r="E329" s="29"/>
      <c r="F329" s="29"/>
      <c r="G329" s="29"/>
      <c r="H329" s="29"/>
      <c r="I329" s="29"/>
      <c r="J329" s="87"/>
      <c r="K329" s="87"/>
      <c r="L329" s="88"/>
      <c r="M329" s="88"/>
      <c r="N329" s="87"/>
      <c r="O329" s="88"/>
      <c r="P329" s="88"/>
      <c r="Q329" s="89"/>
      <c r="R329" s="87"/>
      <c r="S329" s="88"/>
      <c r="T329" s="88"/>
      <c r="U329" s="89"/>
      <c r="V329" s="29"/>
      <c r="W329" s="29"/>
      <c r="X329" s="90"/>
      <c r="Y329" s="91"/>
      <c r="Z329" s="91"/>
    </row>
    <row r="330" spans="1:26" s="16" customFormat="1" ht="23.25" customHeight="1">
      <c r="A330" s="125" t="s">
        <v>59</v>
      </c>
      <c r="B330" s="125"/>
      <c r="C330" s="125"/>
      <c r="D330" s="125"/>
      <c r="E330" s="125"/>
      <c r="F330" s="125"/>
      <c r="G330" s="125"/>
      <c r="H330" s="125"/>
      <c r="I330" s="125"/>
      <c r="J330" s="125"/>
      <c r="K330" s="125"/>
      <c r="L330" s="125"/>
      <c r="M330" s="92"/>
      <c r="N330" s="91"/>
      <c r="O330" s="39"/>
      <c r="P330" s="39"/>
      <c r="Q330" s="22"/>
      <c r="R330" s="91"/>
      <c r="S330" s="39"/>
      <c r="T330" s="39"/>
      <c r="U330" s="22"/>
      <c r="V330" s="44"/>
      <c r="W330" s="44"/>
      <c r="X330" s="22"/>
      <c r="Y330" s="38"/>
      <c r="Z330" s="38"/>
    </row>
    <row r="331" spans="1:26" s="16" customFormat="1" ht="23.25" customHeight="1">
      <c r="A331" s="126" t="s">
        <v>461</v>
      </c>
      <c r="B331" s="126"/>
      <c r="C331" s="126"/>
      <c r="D331" s="126"/>
      <c r="E331" s="126"/>
      <c r="F331" s="126"/>
      <c r="G331" s="126"/>
      <c r="H331" s="126"/>
      <c r="I331" s="126"/>
      <c r="J331" s="126"/>
      <c r="K331" s="126"/>
      <c r="L331" s="126"/>
      <c r="M331" s="126"/>
      <c r="N331" s="126"/>
      <c r="O331" s="127"/>
      <c r="P331" s="39"/>
      <c r="Q331" s="22"/>
      <c r="R331" s="22"/>
      <c r="S331" s="39"/>
      <c r="T331" s="39"/>
      <c r="U331" s="22"/>
      <c r="V331" s="44"/>
      <c r="W331" s="44"/>
      <c r="X331" s="22"/>
      <c r="Y331" s="38"/>
      <c r="Z331" s="38"/>
    </row>
    <row r="332" spans="1:26" s="16" customFormat="1" ht="23.25">
      <c r="A332" s="35"/>
      <c r="B332" s="93"/>
      <c r="C332" s="30"/>
      <c r="D332" s="30"/>
      <c r="E332" s="30"/>
      <c r="F332" s="30"/>
      <c r="G332" s="30"/>
      <c r="H332" s="30"/>
      <c r="I332" s="30"/>
      <c r="J332" s="91"/>
      <c r="K332" s="91"/>
      <c r="L332" s="92"/>
      <c r="M332" s="92"/>
      <c r="N332" s="91"/>
      <c r="O332" s="39"/>
      <c r="P332" s="39"/>
      <c r="Q332" s="22"/>
      <c r="R332" s="91"/>
      <c r="S332" s="39"/>
      <c r="T332" s="39"/>
      <c r="U332" s="22"/>
      <c r="V332" s="44"/>
      <c r="W332" s="44"/>
      <c r="X332" s="22"/>
      <c r="Y332" s="38"/>
      <c r="Z332" s="38"/>
    </row>
    <row r="333" spans="1:26" s="16" customFormat="1" ht="22.5">
      <c r="A333" s="94"/>
      <c r="B333" s="94"/>
      <c r="C333" s="30"/>
      <c r="D333" s="30"/>
      <c r="E333" s="30"/>
      <c r="F333" s="30"/>
      <c r="G333" s="30"/>
      <c r="H333" s="30"/>
      <c r="I333" s="30"/>
      <c r="J333" s="91"/>
      <c r="K333" s="91"/>
      <c r="L333" s="92"/>
      <c r="M333" s="92"/>
      <c r="N333" s="91"/>
      <c r="O333" s="39"/>
      <c r="P333" s="39"/>
      <c r="Q333" s="22"/>
      <c r="R333" s="91"/>
      <c r="S333" s="39"/>
      <c r="T333" s="39"/>
      <c r="U333" s="22"/>
      <c r="V333" s="44"/>
      <c r="W333" s="44"/>
      <c r="X333" s="22"/>
      <c r="Y333" s="38"/>
      <c r="Z333" s="38"/>
    </row>
    <row r="334" spans="1:26" s="16" customFormat="1" ht="22.5">
      <c r="A334" s="124"/>
      <c r="B334" s="124"/>
      <c r="C334" s="124"/>
      <c r="D334" s="124"/>
      <c r="E334" s="124"/>
      <c r="F334" s="124"/>
      <c r="G334" s="30"/>
      <c r="H334" s="30"/>
      <c r="I334" s="30"/>
      <c r="J334" s="91"/>
      <c r="K334" s="91"/>
      <c r="L334" s="92"/>
      <c r="M334" s="92"/>
      <c r="N334" s="91"/>
      <c r="O334" s="39"/>
      <c r="P334" s="39"/>
      <c r="Q334" s="22"/>
      <c r="R334" s="91"/>
      <c r="S334" s="39"/>
      <c r="T334" s="39"/>
      <c r="U334" s="22"/>
      <c r="V334" s="44"/>
      <c r="W334" s="44"/>
      <c r="X334" s="22"/>
      <c r="Y334" s="38"/>
      <c r="Z334" s="38"/>
    </row>
    <row r="335" spans="1:26" s="16" customFormat="1" ht="22.5">
      <c r="A335" s="95"/>
      <c r="B335" s="93"/>
      <c r="C335" s="22"/>
      <c r="D335" s="22"/>
      <c r="E335" s="22"/>
      <c r="F335" s="22"/>
      <c r="G335" s="22"/>
      <c r="H335" s="22"/>
      <c r="I335" s="22"/>
      <c r="J335" s="38"/>
      <c r="K335" s="38"/>
      <c r="L335" s="39"/>
      <c r="M335" s="39"/>
      <c r="N335" s="38"/>
      <c r="O335" s="39"/>
      <c r="P335" s="39"/>
      <c r="Q335" s="22"/>
      <c r="R335" s="38"/>
      <c r="S335" s="39"/>
      <c r="T335" s="39"/>
      <c r="U335" s="22"/>
      <c r="V335" s="44"/>
      <c r="W335" s="44"/>
      <c r="X335" s="22"/>
      <c r="Y335" s="38"/>
      <c r="Z335" s="38"/>
    </row>
    <row r="336" spans="1:26" s="16" customFormat="1" ht="22.5">
      <c r="A336" s="95"/>
      <c r="B336" s="93"/>
      <c r="C336" s="22"/>
      <c r="D336" s="22"/>
      <c r="E336" s="22"/>
      <c r="F336" s="22"/>
      <c r="G336" s="22"/>
      <c r="H336" s="22"/>
      <c r="I336" s="22"/>
      <c r="J336" s="38"/>
      <c r="K336" s="38"/>
      <c r="L336" s="39"/>
      <c r="M336" s="39"/>
      <c r="N336" s="38"/>
      <c r="O336" s="39"/>
      <c r="P336" s="39"/>
      <c r="Q336" s="22"/>
      <c r="R336" s="38"/>
      <c r="S336" s="39"/>
      <c r="T336" s="39"/>
      <c r="U336" s="22"/>
      <c r="V336" s="44"/>
      <c r="W336" s="44"/>
      <c r="X336" s="22"/>
      <c r="Y336" s="38"/>
      <c r="Z336" s="38"/>
    </row>
    <row r="337" spans="1:26" s="16" customFormat="1" ht="22.5">
      <c r="A337" s="95"/>
      <c r="B337" s="93"/>
      <c r="C337" s="22"/>
      <c r="D337" s="22"/>
      <c r="E337" s="22"/>
      <c r="F337" s="22"/>
      <c r="G337" s="22"/>
      <c r="H337" s="22"/>
      <c r="I337" s="22"/>
      <c r="J337" s="38"/>
      <c r="K337" s="38"/>
      <c r="L337" s="39"/>
      <c r="M337" s="39"/>
      <c r="N337" s="38"/>
      <c r="O337" s="39"/>
      <c r="P337" s="39"/>
      <c r="Q337" s="22"/>
      <c r="R337" s="38"/>
      <c r="S337" s="39"/>
      <c r="T337" s="39"/>
      <c r="U337" s="22"/>
      <c r="V337" s="44"/>
      <c r="W337" s="44"/>
      <c r="X337" s="22"/>
      <c r="Y337" s="38"/>
      <c r="Z337" s="38"/>
    </row>
    <row r="338" spans="1:26" s="16" customFormat="1" ht="22.5">
      <c r="A338" s="95"/>
      <c r="B338" s="93"/>
      <c r="C338" s="22"/>
      <c r="D338" s="22"/>
      <c r="E338" s="22"/>
      <c r="F338" s="22"/>
      <c r="G338" s="22"/>
      <c r="H338" s="22"/>
      <c r="I338" s="22"/>
      <c r="J338" s="38"/>
      <c r="K338" s="38"/>
      <c r="L338" s="39"/>
      <c r="M338" s="39"/>
      <c r="N338" s="38"/>
      <c r="O338" s="39"/>
      <c r="P338" s="39"/>
      <c r="Q338" s="22"/>
      <c r="R338" s="38"/>
      <c r="S338" s="39"/>
      <c r="T338" s="39"/>
      <c r="U338" s="22"/>
      <c r="V338" s="44"/>
      <c r="W338" s="44"/>
      <c r="X338" s="22"/>
      <c r="Y338" s="38"/>
      <c r="Z338" s="38"/>
    </row>
    <row r="339" spans="1:26" s="16" customFormat="1" ht="22.5">
      <c r="A339" s="95"/>
      <c r="B339" s="93"/>
      <c r="C339" s="22"/>
      <c r="D339" s="22"/>
      <c r="E339" s="22"/>
      <c r="F339" s="22"/>
      <c r="G339" s="22"/>
      <c r="H339" s="22"/>
      <c r="I339" s="22"/>
      <c r="J339" s="38"/>
      <c r="K339" s="38"/>
      <c r="L339" s="39"/>
      <c r="M339" s="39"/>
      <c r="N339" s="38"/>
      <c r="O339" s="39"/>
      <c r="P339" s="39"/>
      <c r="Q339" s="22"/>
      <c r="R339" s="38"/>
      <c r="S339" s="39"/>
      <c r="T339" s="39"/>
      <c r="U339" s="22"/>
      <c r="V339" s="44"/>
      <c r="W339" s="44"/>
      <c r="X339" s="22"/>
      <c r="Y339" s="38"/>
      <c r="Z339" s="38"/>
    </row>
    <row r="340" spans="1:26" s="16" customFormat="1" ht="22.5">
      <c r="A340" s="95"/>
      <c r="B340" s="93"/>
      <c r="C340" s="22"/>
      <c r="D340" s="22"/>
      <c r="E340" s="22"/>
      <c r="F340" s="22"/>
      <c r="G340" s="22"/>
      <c r="H340" s="22"/>
      <c r="I340" s="22"/>
      <c r="J340" s="38"/>
      <c r="K340" s="38"/>
      <c r="L340" s="39"/>
      <c r="M340" s="39"/>
      <c r="N340" s="38"/>
      <c r="O340" s="39"/>
      <c r="P340" s="39"/>
      <c r="Q340" s="22"/>
      <c r="R340" s="38"/>
      <c r="S340" s="39"/>
      <c r="T340" s="39"/>
      <c r="U340" s="22"/>
      <c r="V340" s="44"/>
      <c r="W340" s="44"/>
      <c r="X340" s="22"/>
      <c r="Y340" s="38"/>
      <c r="Z340" s="38"/>
    </row>
    <row r="341" spans="1:26" s="16" customFormat="1" ht="22.5">
      <c r="A341" s="95"/>
      <c r="B341" s="93"/>
      <c r="C341" s="22"/>
      <c r="D341" s="22"/>
      <c r="E341" s="22"/>
      <c r="F341" s="22"/>
      <c r="G341" s="22"/>
      <c r="H341" s="22"/>
      <c r="I341" s="22"/>
      <c r="J341" s="38"/>
      <c r="K341" s="38"/>
      <c r="L341" s="39"/>
      <c r="M341" s="39"/>
      <c r="N341" s="38"/>
      <c r="O341" s="39"/>
      <c r="P341" s="39"/>
      <c r="Q341" s="22"/>
      <c r="R341" s="38"/>
      <c r="S341" s="39"/>
      <c r="T341" s="39"/>
      <c r="U341" s="22"/>
      <c r="V341" s="44"/>
      <c r="W341" s="44"/>
      <c r="X341" s="22"/>
      <c r="Y341" s="38"/>
      <c r="Z341" s="38"/>
    </row>
    <row r="342" spans="1:26" s="16" customFormat="1" ht="22.5">
      <c r="A342" s="95"/>
      <c r="B342" s="93"/>
      <c r="C342" s="22"/>
      <c r="D342" s="22"/>
      <c r="E342" s="22"/>
      <c r="F342" s="22"/>
      <c r="G342" s="22"/>
      <c r="H342" s="22"/>
      <c r="I342" s="22"/>
      <c r="J342" s="38"/>
      <c r="K342" s="38"/>
      <c r="L342" s="39"/>
      <c r="M342" s="39"/>
      <c r="N342" s="38"/>
      <c r="O342" s="39"/>
      <c r="P342" s="39"/>
      <c r="Q342" s="22"/>
      <c r="R342" s="38"/>
      <c r="S342" s="39"/>
      <c r="T342" s="39"/>
      <c r="U342" s="22"/>
      <c r="V342" s="44"/>
      <c r="W342" s="44"/>
      <c r="X342" s="22"/>
      <c r="Y342" s="38"/>
      <c r="Z342" s="38"/>
    </row>
    <row r="343" spans="1:26" s="16" customFormat="1" ht="22.5">
      <c r="A343" s="95"/>
      <c r="B343" s="93"/>
      <c r="C343" s="22"/>
      <c r="D343" s="22"/>
      <c r="E343" s="22"/>
      <c r="F343" s="22"/>
      <c r="G343" s="22"/>
      <c r="H343" s="22"/>
      <c r="I343" s="22"/>
      <c r="J343" s="38"/>
      <c r="K343" s="38"/>
      <c r="L343" s="39"/>
      <c r="M343" s="39"/>
      <c r="N343" s="38"/>
      <c r="O343" s="39"/>
      <c r="P343" s="39"/>
      <c r="Q343" s="22"/>
      <c r="R343" s="38"/>
      <c r="S343" s="39"/>
      <c r="T343" s="39"/>
      <c r="U343" s="22"/>
      <c r="V343" s="44"/>
      <c r="W343" s="44"/>
      <c r="X343" s="22"/>
      <c r="Y343" s="38"/>
      <c r="Z343" s="38"/>
    </row>
    <row r="344" spans="1:26" s="16" customFormat="1" ht="22.5">
      <c r="A344" s="95"/>
      <c r="B344" s="93"/>
      <c r="C344" s="22"/>
      <c r="D344" s="22"/>
      <c r="E344" s="22"/>
      <c r="F344" s="22"/>
      <c r="G344" s="22"/>
      <c r="H344" s="22"/>
      <c r="I344" s="22"/>
      <c r="J344" s="38"/>
      <c r="K344" s="38"/>
      <c r="L344" s="39"/>
      <c r="M344" s="39"/>
      <c r="N344" s="38"/>
      <c r="O344" s="39"/>
      <c r="P344" s="39"/>
      <c r="Q344" s="22"/>
      <c r="R344" s="38"/>
      <c r="S344" s="39"/>
      <c r="T344" s="39"/>
      <c r="U344" s="22"/>
      <c r="V344" s="44"/>
      <c r="W344" s="44"/>
      <c r="X344" s="22"/>
      <c r="Y344" s="38"/>
      <c r="Z344" s="38"/>
    </row>
    <row r="345" spans="1:26" s="16" customFormat="1" ht="22.5">
      <c r="A345" s="95"/>
      <c r="B345" s="93"/>
      <c r="C345" s="22"/>
      <c r="D345" s="22"/>
      <c r="E345" s="22"/>
      <c r="F345" s="22"/>
      <c r="G345" s="22"/>
      <c r="H345" s="22"/>
      <c r="I345" s="22"/>
      <c r="J345" s="38"/>
      <c r="K345" s="38"/>
      <c r="L345" s="39"/>
      <c r="M345" s="39"/>
      <c r="N345" s="38"/>
      <c r="O345" s="39"/>
      <c r="P345" s="39"/>
      <c r="Q345" s="22"/>
      <c r="R345" s="38"/>
      <c r="S345" s="39"/>
      <c r="T345" s="39"/>
      <c r="U345" s="22"/>
      <c r="V345" s="44"/>
      <c r="W345" s="44"/>
      <c r="X345" s="22"/>
      <c r="Y345" s="38"/>
      <c r="Z345" s="38"/>
    </row>
    <row r="346" spans="1:26" s="16" customFormat="1" ht="22.5">
      <c r="A346" s="95"/>
      <c r="B346" s="93"/>
      <c r="C346" s="22"/>
      <c r="D346" s="22"/>
      <c r="E346" s="22"/>
      <c r="F346" s="22"/>
      <c r="G346" s="22"/>
      <c r="H346" s="22"/>
      <c r="I346" s="22"/>
      <c r="J346" s="38"/>
      <c r="K346" s="38"/>
      <c r="L346" s="39"/>
      <c r="M346" s="39"/>
      <c r="N346" s="38"/>
      <c r="O346" s="39"/>
      <c r="P346" s="39"/>
      <c r="Q346" s="22"/>
      <c r="R346" s="38"/>
      <c r="S346" s="39"/>
      <c r="T346" s="39"/>
      <c r="U346" s="22"/>
      <c r="V346" s="44"/>
      <c r="W346" s="44"/>
      <c r="X346" s="22"/>
      <c r="Y346" s="38"/>
      <c r="Z346" s="38"/>
    </row>
    <row r="347" spans="1:26" s="16" customFormat="1" ht="22.5">
      <c r="A347" s="95"/>
      <c r="B347" s="93"/>
      <c r="C347" s="22"/>
      <c r="D347" s="22"/>
      <c r="E347" s="22"/>
      <c r="F347" s="22"/>
      <c r="G347" s="22"/>
      <c r="H347" s="22"/>
      <c r="I347" s="22"/>
      <c r="J347" s="38"/>
      <c r="K347" s="38"/>
      <c r="L347" s="39"/>
      <c r="M347" s="39"/>
      <c r="N347" s="38"/>
      <c r="O347" s="39"/>
      <c r="P347" s="39"/>
      <c r="Q347" s="22"/>
      <c r="R347" s="38"/>
      <c r="S347" s="39"/>
      <c r="T347" s="39"/>
      <c r="U347" s="22"/>
      <c r="V347" s="44"/>
      <c r="W347" s="44"/>
      <c r="X347" s="22"/>
      <c r="Y347" s="38"/>
      <c r="Z347" s="38"/>
    </row>
    <row r="348" spans="1:26" s="16" customFormat="1" ht="22.5">
      <c r="A348" s="95"/>
      <c r="B348" s="93"/>
      <c r="C348" s="22"/>
      <c r="D348" s="22"/>
      <c r="E348" s="22"/>
      <c r="F348" s="22"/>
      <c r="G348" s="22"/>
      <c r="H348" s="22"/>
      <c r="I348" s="22"/>
      <c r="J348" s="38"/>
      <c r="K348" s="38"/>
      <c r="L348" s="39"/>
      <c r="M348" s="39"/>
      <c r="N348" s="38"/>
      <c r="O348" s="39"/>
      <c r="P348" s="39"/>
      <c r="Q348" s="22"/>
      <c r="R348" s="38"/>
      <c r="S348" s="39"/>
      <c r="T348" s="39"/>
      <c r="U348" s="22"/>
      <c r="V348" s="44"/>
      <c r="W348" s="44"/>
      <c r="X348" s="22"/>
      <c r="Y348" s="38"/>
      <c r="Z348" s="38"/>
    </row>
    <row r="349" spans="1:28" s="4" customFormat="1" ht="22.5">
      <c r="A349" s="95"/>
      <c r="B349" s="93"/>
      <c r="C349" s="22"/>
      <c r="D349" s="22"/>
      <c r="E349" s="22"/>
      <c r="F349" s="22"/>
      <c r="G349" s="22"/>
      <c r="H349" s="22"/>
      <c r="I349" s="22"/>
      <c r="J349" s="38"/>
      <c r="K349" s="38"/>
      <c r="L349" s="39"/>
      <c r="M349" s="39"/>
      <c r="N349" s="38"/>
      <c r="O349" s="39"/>
      <c r="P349" s="39"/>
      <c r="Q349" s="22"/>
      <c r="R349" s="38"/>
      <c r="S349" s="39"/>
      <c r="T349" s="39"/>
      <c r="U349" s="22"/>
      <c r="V349" s="44"/>
      <c r="W349" s="44"/>
      <c r="X349" s="22"/>
      <c r="Y349" s="38"/>
      <c r="Z349" s="38"/>
      <c r="AA349" s="16"/>
      <c r="AB349" s="16"/>
    </row>
    <row r="350" spans="1:28" s="4" customFormat="1" ht="22.5">
      <c r="A350" s="95"/>
      <c r="B350" s="93"/>
      <c r="C350" s="22"/>
      <c r="D350" s="22"/>
      <c r="E350" s="22"/>
      <c r="F350" s="22"/>
      <c r="G350" s="22"/>
      <c r="H350" s="22"/>
      <c r="I350" s="22"/>
      <c r="J350" s="38"/>
      <c r="K350" s="38"/>
      <c r="L350" s="39"/>
      <c r="M350" s="39"/>
      <c r="N350" s="38"/>
      <c r="O350" s="39"/>
      <c r="P350" s="39"/>
      <c r="Q350" s="22"/>
      <c r="R350" s="38"/>
      <c r="S350" s="39"/>
      <c r="T350" s="39"/>
      <c r="U350" s="22"/>
      <c r="V350" s="44"/>
      <c r="W350" s="44"/>
      <c r="X350" s="22"/>
      <c r="Y350" s="38"/>
      <c r="Z350" s="38"/>
      <c r="AA350" s="16"/>
      <c r="AB350" s="16"/>
    </row>
    <row r="351" spans="1:28" s="4" customFormat="1" ht="22.5">
      <c r="A351" s="95"/>
      <c r="B351" s="93"/>
      <c r="C351" s="22"/>
      <c r="D351" s="22"/>
      <c r="E351" s="22"/>
      <c r="F351" s="22"/>
      <c r="G351" s="22"/>
      <c r="H351" s="22"/>
      <c r="I351" s="22"/>
      <c r="J351" s="38"/>
      <c r="K351" s="38"/>
      <c r="L351" s="39"/>
      <c r="M351" s="39"/>
      <c r="N351" s="38"/>
      <c r="O351" s="39"/>
      <c r="P351" s="39"/>
      <c r="Q351" s="22"/>
      <c r="R351" s="38"/>
      <c r="S351" s="39"/>
      <c r="T351" s="39"/>
      <c r="U351" s="22"/>
      <c r="V351" s="44"/>
      <c r="W351" s="44"/>
      <c r="X351" s="22"/>
      <c r="Y351" s="38"/>
      <c r="Z351" s="38"/>
      <c r="AA351" s="16"/>
      <c r="AB351" s="16"/>
    </row>
    <row r="352" spans="1:28" s="4" customFormat="1" ht="22.5">
      <c r="A352" s="95"/>
      <c r="B352" s="93"/>
      <c r="C352" s="22"/>
      <c r="D352" s="22"/>
      <c r="E352" s="22"/>
      <c r="F352" s="22"/>
      <c r="G352" s="22"/>
      <c r="H352" s="22"/>
      <c r="I352" s="22"/>
      <c r="J352" s="38"/>
      <c r="K352" s="38"/>
      <c r="L352" s="39"/>
      <c r="M352" s="39"/>
      <c r="N352" s="38"/>
      <c r="O352" s="39"/>
      <c r="P352" s="39"/>
      <c r="Q352" s="22"/>
      <c r="R352" s="38"/>
      <c r="S352" s="39"/>
      <c r="T352" s="39"/>
      <c r="U352" s="22"/>
      <c r="V352" s="44"/>
      <c r="W352" s="44"/>
      <c r="X352" s="22"/>
      <c r="Y352" s="38"/>
      <c r="Z352" s="38"/>
      <c r="AA352" s="16"/>
      <c r="AB352" s="16"/>
    </row>
    <row r="353" spans="1:28" s="4" customFormat="1" ht="22.5">
      <c r="A353" s="95"/>
      <c r="B353" s="93"/>
      <c r="C353" s="22"/>
      <c r="D353" s="22"/>
      <c r="E353" s="22"/>
      <c r="F353" s="22"/>
      <c r="G353" s="22"/>
      <c r="H353" s="22"/>
      <c r="I353" s="22"/>
      <c r="J353" s="38"/>
      <c r="K353" s="38"/>
      <c r="L353" s="39"/>
      <c r="M353" s="39"/>
      <c r="N353" s="38"/>
      <c r="O353" s="39"/>
      <c r="P353" s="39"/>
      <c r="Q353" s="22"/>
      <c r="R353" s="38"/>
      <c r="S353" s="39"/>
      <c r="T353" s="39"/>
      <c r="U353" s="22"/>
      <c r="V353" s="44"/>
      <c r="W353" s="44"/>
      <c r="X353" s="22"/>
      <c r="Y353" s="38"/>
      <c r="Z353" s="38"/>
      <c r="AA353" s="16"/>
      <c r="AB353" s="16"/>
    </row>
    <row r="354" spans="1:28" s="4" customFormat="1" ht="22.5">
      <c r="A354" s="95"/>
      <c r="B354" s="93"/>
      <c r="C354" s="22"/>
      <c r="D354" s="22"/>
      <c r="E354" s="22"/>
      <c r="F354" s="22"/>
      <c r="G354" s="22"/>
      <c r="H354" s="22"/>
      <c r="I354" s="22"/>
      <c r="J354" s="38"/>
      <c r="K354" s="38"/>
      <c r="L354" s="39"/>
      <c r="M354" s="39"/>
      <c r="N354" s="38"/>
      <c r="O354" s="39"/>
      <c r="P354" s="39"/>
      <c r="Q354" s="22"/>
      <c r="R354" s="38"/>
      <c r="S354" s="39"/>
      <c r="T354" s="39"/>
      <c r="U354" s="22"/>
      <c r="V354" s="44"/>
      <c r="W354" s="44"/>
      <c r="X354" s="22"/>
      <c r="Y354" s="38"/>
      <c r="Z354" s="38"/>
      <c r="AA354" s="16"/>
      <c r="AB354" s="16"/>
    </row>
    <row r="355" spans="1:28" s="4" customFormat="1" ht="22.5">
      <c r="A355" s="95"/>
      <c r="B355" s="93"/>
      <c r="C355" s="22"/>
      <c r="D355" s="22"/>
      <c r="E355" s="22"/>
      <c r="F355" s="22"/>
      <c r="G355" s="22"/>
      <c r="H355" s="22"/>
      <c r="I355" s="22"/>
      <c r="J355" s="38"/>
      <c r="K355" s="38"/>
      <c r="L355" s="39"/>
      <c r="M355" s="39"/>
      <c r="N355" s="38"/>
      <c r="O355" s="39"/>
      <c r="P355" s="39"/>
      <c r="Q355" s="22"/>
      <c r="R355" s="38"/>
      <c r="S355" s="39"/>
      <c r="T355" s="39"/>
      <c r="U355" s="22"/>
      <c r="V355" s="44"/>
      <c r="W355" s="44"/>
      <c r="X355" s="22"/>
      <c r="Y355" s="38"/>
      <c r="Z355" s="38"/>
      <c r="AA355" s="16"/>
      <c r="AB355" s="16"/>
    </row>
    <row r="356" spans="1:28" s="4" customFormat="1" ht="22.5">
      <c r="A356" s="95"/>
      <c r="B356" s="93"/>
      <c r="C356" s="22"/>
      <c r="D356" s="22"/>
      <c r="E356" s="22"/>
      <c r="F356" s="22"/>
      <c r="G356" s="22"/>
      <c r="H356" s="22"/>
      <c r="I356" s="22"/>
      <c r="J356" s="38"/>
      <c r="K356" s="38"/>
      <c r="L356" s="39"/>
      <c r="M356" s="39"/>
      <c r="N356" s="38"/>
      <c r="O356" s="39"/>
      <c r="P356" s="39"/>
      <c r="Q356" s="22"/>
      <c r="R356" s="38"/>
      <c r="S356" s="39"/>
      <c r="T356" s="39"/>
      <c r="U356" s="22"/>
      <c r="V356" s="44"/>
      <c r="W356" s="44"/>
      <c r="X356" s="22"/>
      <c r="Y356" s="38"/>
      <c r="Z356" s="38"/>
      <c r="AA356" s="16"/>
      <c r="AB356" s="16"/>
    </row>
    <row r="357" spans="1:28" s="4" customFormat="1" ht="22.5">
      <c r="A357" s="95"/>
      <c r="B357" s="93"/>
      <c r="C357" s="22"/>
      <c r="D357" s="22"/>
      <c r="E357" s="22"/>
      <c r="F357" s="22"/>
      <c r="G357" s="22"/>
      <c r="H357" s="22"/>
      <c r="I357" s="22"/>
      <c r="J357" s="38"/>
      <c r="K357" s="38"/>
      <c r="L357" s="39"/>
      <c r="M357" s="39"/>
      <c r="N357" s="38"/>
      <c r="O357" s="39"/>
      <c r="P357" s="39"/>
      <c r="Q357" s="22"/>
      <c r="R357" s="38"/>
      <c r="S357" s="39"/>
      <c r="T357" s="39"/>
      <c r="U357" s="22"/>
      <c r="V357" s="44"/>
      <c r="W357" s="44"/>
      <c r="X357" s="22"/>
      <c r="Y357" s="38"/>
      <c r="Z357" s="38"/>
      <c r="AA357" s="16"/>
      <c r="AB357" s="16"/>
    </row>
    <row r="358" spans="1:28" s="4" customFormat="1" ht="1.5" customHeight="1">
      <c r="A358" s="95"/>
      <c r="B358" s="93"/>
      <c r="C358" s="22"/>
      <c r="D358" s="22"/>
      <c r="E358" s="22"/>
      <c r="F358" s="22"/>
      <c r="G358" s="22"/>
      <c r="H358" s="22"/>
      <c r="I358" s="22"/>
      <c r="J358" s="38"/>
      <c r="K358" s="38"/>
      <c r="L358" s="39"/>
      <c r="M358" s="39"/>
      <c r="N358" s="38"/>
      <c r="O358" s="39"/>
      <c r="P358" s="39"/>
      <c r="Q358" s="22"/>
      <c r="R358" s="38"/>
      <c r="S358" s="39"/>
      <c r="T358" s="39"/>
      <c r="U358" s="22"/>
      <c r="V358" s="44"/>
      <c r="W358" s="44"/>
      <c r="X358" s="22"/>
      <c r="Y358" s="38"/>
      <c r="Z358" s="38"/>
      <c r="AA358" s="16"/>
      <c r="AB358" s="16"/>
    </row>
  </sheetData>
  <sheetProtection/>
  <autoFilter ref="A14:AJ328"/>
  <mergeCells count="58">
    <mergeCell ref="W78:W81"/>
    <mergeCell ref="W126:W127"/>
    <mergeCell ref="H5:I6"/>
    <mergeCell ref="W48:W51"/>
    <mergeCell ref="W190:W191"/>
    <mergeCell ref="W16:W17"/>
    <mergeCell ref="W121:W122"/>
    <mergeCell ref="W151:W152"/>
    <mergeCell ref="V5:Z6"/>
    <mergeCell ref="J6:M6"/>
    <mergeCell ref="R6:U6"/>
    <mergeCell ref="W94:W96"/>
    <mergeCell ref="W255:W256"/>
    <mergeCell ref="W240:W244"/>
    <mergeCell ref="W232:W234"/>
    <mergeCell ref="W66:W67"/>
    <mergeCell ref="W228:W231"/>
    <mergeCell ref="W198:W201"/>
    <mergeCell ref="W83:W84"/>
    <mergeCell ref="W223:W224"/>
    <mergeCell ref="W139:W142"/>
    <mergeCell ref="A331:O331"/>
    <mergeCell ref="W322:W326"/>
    <mergeCell ref="W308:W309"/>
    <mergeCell ref="W276:W277"/>
    <mergeCell ref="W279:W280"/>
    <mergeCell ref="W214:W215"/>
    <mergeCell ref="W258:W263"/>
    <mergeCell ref="J5:U5"/>
    <mergeCell ref="W69:W70"/>
    <mergeCell ref="W72:W75"/>
    <mergeCell ref="B126:B127"/>
    <mergeCell ref="A334:F334"/>
    <mergeCell ref="W267:W268"/>
    <mergeCell ref="W270:W274"/>
    <mergeCell ref="A330:L330"/>
    <mergeCell ref="W317:W320"/>
    <mergeCell ref="V308:V309"/>
    <mergeCell ref="C126:C127"/>
    <mergeCell ref="A9:D9"/>
    <mergeCell ref="A10:C10"/>
    <mergeCell ref="V72:V75"/>
    <mergeCell ref="A3:Z3"/>
    <mergeCell ref="W195:W196"/>
    <mergeCell ref="W118:W120"/>
    <mergeCell ref="A5:A7"/>
    <mergeCell ref="B5:B7"/>
    <mergeCell ref="N6:Q6"/>
    <mergeCell ref="D5:G6"/>
    <mergeCell ref="C5:C7"/>
    <mergeCell ref="W1:Z2"/>
    <mergeCell ref="W248:W251"/>
    <mergeCell ref="W207:W209"/>
    <mergeCell ref="W186:W187"/>
    <mergeCell ref="V89:V90"/>
    <mergeCell ref="V126:V127"/>
    <mergeCell ref="W203:W204"/>
    <mergeCell ref="V223:V224"/>
  </mergeCells>
  <printOptions horizontalCentered="1"/>
  <pageMargins left="0.35433070866141736" right="0.35433070866141736" top="0.9448818897637796" bottom="0.4330708661417323" header="0.7480314960629921" footer="0.3937007874015748"/>
  <pageSetup fitToHeight="100" fitToWidth="1" horizontalDpi="600" verticalDpi="600" orientation="landscape" paperSize="9" scale="18" r:id="rId1"/>
  <headerFooter alignWithMargins="0">
    <oddHeader>&amp;C&amp;"Times New Roman,обычный"&amp;14&amp;P</oddHeader>
  </headerFooter>
  <colBreaks count="1" manualBreakCount="1">
    <brk id="21" max="357" man="1"/>
  </colBreaks>
  <ignoredErrors>
    <ignoredError sqref="J15 N189 G31 G180 G1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Кузьмина Ольга Федоровна</cp:lastModifiedBy>
  <cp:lastPrinted>2013-09-27T12:20:28Z</cp:lastPrinted>
  <dcterms:created xsi:type="dcterms:W3CDTF">2002-03-29T10:11:17Z</dcterms:created>
  <dcterms:modified xsi:type="dcterms:W3CDTF">2013-09-30T11:17:02Z</dcterms:modified>
  <cp:category/>
  <cp:version/>
  <cp:contentType/>
  <cp:contentStatus/>
</cp:coreProperties>
</file>